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000" windowHeight="9510" activeTab="2"/>
  </bookViews>
  <sheets>
    <sheet name="Biểu 4-TT61" sheetId="1" r:id="rId1"/>
    <sheet name="Thu đến hết Quý 3" sheetId="2" r:id="rId2"/>
    <sheet name="Chi đến hết Quý 3" sheetId="3" r:id="rId3"/>
  </sheets>
  <calcPr calcId="191029"/>
  <extLst>
    <ext uri="GoogleSheetsCustomDataVersion1">
      <go:sheetsCustomData xmlns:go="http://customooxmlschemas.google.com/" r:id="rId7" roundtripDataSignature="AMtx7mimKRIJCQP5/ynoVwDy0hqEpcRLnA=="/>
    </ext>
  </extLst>
</workbook>
</file>

<file path=xl/calcChain.xml><?xml version="1.0" encoding="utf-8"?>
<calcChain xmlns="http://schemas.openxmlformats.org/spreadsheetml/2006/main">
  <c r="D13" i="1" l="1"/>
  <c r="D11" i="1"/>
  <c r="D62" i="3"/>
  <c r="D63" i="3"/>
  <c r="D64" i="3"/>
  <c r="D65" i="3"/>
  <c r="D66" i="3"/>
  <c r="D67" i="3"/>
  <c r="D68" i="3"/>
  <c r="D69" i="3"/>
  <c r="D61" i="3"/>
  <c r="I50" i="2"/>
  <c r="I51" i="2"/>
  <c r="I52" i="2"/>
  <c r="I53" i="2"/>
  <c r="I55" i="2"/>
  <c r="I56" i="2"/>
  <c r="I57" i="2"/>
  <c r="I44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11" i="2"/>
  <c r="D59" i="3" l="1"/>
  <c r="C48" i="3"/>
  <c r="I69" i="3"/>
  <c r="I68" i="3"/>
  <c r="I67" i="3"/>
  <c r="I66" i="3"/>
  <c r="I65" i="3"/>
  <c r="I64" i="3"/>
  <c r="I63" i="3"/>
  <c r="I62" i="3"/>
  <c r="H59" i="3"/>
  <c r="G59" i="3"/>
  <c r="F59" i="3"/>
  <c r="E59" i="3"/>
  <c r="C59" i="3"/>
  <c r="D58" i="3"/>
  <c r="I58" i="3" s="1"/>
  <c r="D57" i="3"/>
  <c r="I57" i="3" s="1"/>
  <c r="D56" i="3"/>
  <c r="I56" i="3" s="1"/>
  <c r="D55" i="3"/>
  <c r="I55" i="3" s="1"/>
  <c r="D54" i="3"/>
  <c r="I54" i="3" s="1"/>
  <c r="D53" i="3"/>
  <c r="I53" i="3" s="1"/>
  <c r="D52" i="3"/>
  <c r="I52" i="3" s="1"/>
  <c r="D51" i="3"/>
  <c r="I51" i="3" s="1"/>
  <c r="D50" i="3"/>
  <c r="I50" i="3" s="1"/>
  <c r="D49" i="3"/>
  <c r="I49" i="3" s="1"/>
  <c r="H48" i="3"/>
  <c r="G48" i="3"/>
  <c r="F48" i="3"/>
  <c r="E48" i="3"/>
  <c r="D47" i="3"/>
  <c r="I47" i="3" s="1"/>
  <c r="I46" i="3"/>
  <c r="D46" i="3"/>
  <c r="D45" i="3"/>
  <c r="I45" i="3" s="1"/>
  <c r="I44" i="3"/>
  <c r="D44" i="3"/>
  <c r="I43" i="3"/>
  <c r="D43" i="3"/>
  <c r="I42" i="3"/>
  <c r="D42" i="3"/>
  <c r="D41" i="3"/>
  <c r="I41" i="3" s="1"/>
  <c r="I40" i="3"/>
  <c r="D40" i="3"/>
  <c r="D39" i="3"/>
  <c r="I39" i="3" s="1"/>
  <c r="I38" i="3"/>
  <c r="D38" i="3"/>
  <c r="D37" i="3"/>
  <c r="I37" i="3" s="1"/>
  <c r="I36" i="3"/>
  <c r="D36" i="3"/>
  <c r="D35" i="3"/>
  <c r="I35" i="3" s="1"/>
  <c r="I34" i="3"/>
  <c r="D34" i="3"/>
  <c r="D33" i="3"/>
  <c r="I33" i="3" s="1"/>
  <c r="I32" i="3"/>
  <c r="D32" i="3"/>
  <c r="E31" i="3"/>
  <c r="D31" i="3"/>
  <c r="I31" i="3" s="1"/>
  <c r="D30" i="3"/>
  <c r="I30" i="3" s="1"/>
  <c r="F29" i="3"/>
  <c r="D29" i="3" s="1"/>
  <c r="I29" i="3" s="1"/>
  <c r="D28" i="3"/>
  <c r="I28" i="3" s="1"/>
  <c r="I27" i="3"/>
  <c r="D27" i="3"/>
  <c r="D26" i="3"/>
  <c r="I26" i="3" s="1"/>
  <c r="I25" i="3"/>
  <c r="D25" i="3"/>
  <c r="D24" i="3"/>
  <c r="I24" i="3" s="1"/>
  <c r="I23" i="3"/>
  <c r="D23" i="3"/>
  <c r="D22" i="3"/>
  <c r="I22" i="3" s="1"/>
  <c r="I21" i="3"/>
  <c r="D21" i="3"/>
  <c r="D20" i="3"/>
  <c r="I20" i="3" s="1"/>
  <c r="I19" i="3"/>
  <c r="D19" i="3"/>
  <c r="D18" i="3"/>
  <c r="I18" i="3" s="1"/>
  <c r="I17" i="3"/>
  <c r="D17" i="3"/>
  <c r="E16" i="3"/>
  <c r="D15" i="3"/>
  <c r="I15" i="3" s="1"/>
  <c r="I14" i="3"/>
  <c r="D14" i="3"/>
  <c r="D13" i="3"/>
  <c r="I13" i="3" s="1"/>
  <c r="I12" i="3"/>
  <c r="D12" i="3"/>
  <c r="D11" i="3"/>
  <c r="I11" i="3" s="1"/>
  <c r="G10" i="3"/>
  <c r="E10" i="3"/>
  <c r="E9" i="3" s="1"/>
  <c r="C10" i="3"/>
  <c r="F70" i="2"/>
  <c r="F69" i="2"/>
  <c r="I69" i="2" s="1"/>
  <c r="C69" i="2"/>
  <c r="I68" i="2"/>
  <c r="F68" i="2"/>
  <c r="C68" i="2"/>
  <c r="F67" i="2"/>
  <c r="I67" i="2" s="1"/>
  <c r="C67" i="2"/>
  <c r="F66" i="2"/>
  <c r="I66" i="2" s="1"/>
  <c r="C66" i="2"/>
  <c r="F65" i="2"/>
  <c r="I65" i="2" s="1"/>
  <c r="C65" i="2"/>
  <c r="I64" i="2"/>
  <c r="F64" i="2"/>
  <c r="C64" i="2"/>
  <c r="F63" i="2"/>
  <c r="I63" i="2" s="1"/>
  <c r="C63" i="2"/>
  <c r="F62" i="2"/>
  <c r="I62" i="2" s="1"/>
  <c r="C62" i="2"/>
  <c r="F61" i="2"/>
  <c r="I61" i="2" s="1"/>
  <c r="C61" i="2"/>
  <c r="C60" i="2" s="1"/>
  <c r="C59" i="2" s="1"/>
  <c r="H60" i="2"/>
  <c r="G60" i="2"/>
  <c r="E60" i="2"/>
  <c r="E59" i="2" s="1"/>
  <c r="D60" i="2"/>
  <c r="H59" i="2"/>
  <c r="G59" i="2"/>
  <c r="D59" i="2"/>
  <c r="F58" i="2"/>
  <c r="F57" i="2"/>
  <c r="C57" i="2"/>
  <c r="F56" i="2"/>
  <c r="C56" i="2"/>
  <c r="F55" i="2"/>
  <c r="C55" i="2"/>
  <c r="F54" i="2"/>
  <c r="I54" i="2" s="1"/>
  <c r="C54" i="2"/>
  <c r="F53" i="2"/>
  <c r="C53" i="2"/>
  <c r="H52" i="2"/>
  <c r="F52" i="2"/>
  <c r="C52" i="2"/>
  <c r="F51" i="2"/>
  <c r="C51" i="2"/>
  <c r="F50" i="2"/>
  <c r="C50" i="2"/>
  <c r="F49" i="2"/>
  <c r="C49" i="2"/>
  <c r="H48" i="2"/>
  <c r="G48" i="2"/>
  <c r="E48" i="2"/>
  <c r="D48" i="2"/>
  <c r="C48" i="2"/>
  <c r="F47" i="2"/>
  <c r="C47" i="2"/>
  <c r="F46" i="2"/>
  <c r="C46" i="2"/>
  <c r="F45" i="2"/>
  <c r="F44" i="2"/>
  <c r="C44" i="2"/>
  <c r="F43" i="2"/>
  <c r="C43" i="2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H31" i="2"/>
  <c r="F31" i="2"/>
  <c r="C31" i="2"/>
  <c r="F30" i="2"/>
  <c r="C30" i="2"/>
  <c r="H29" i="2"/>
  <c r="F29" i="2" s="1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H16" i="2"/>
  <c r="F16" i="2" s="1"/>
  <c r="C16" i="2"/>
  <c r="F15" i="2"/>
  <c r="C15" i="2"/>
  <c r="F14" i="2"/>
  <c r="C14" i="2"/>
  <c r="F13" i="2"/>
  <c r="C13" i="2"/>
  <c r="F12" i="2"/>
  <c r="C12" i="2"/>
  <c r="F11" i="2"/>
  <c r="F10" i="2" s="1"/>
  <c r="C11" i="2"/>
  <c r="G10" i="2"/>
  <c r="G9" i="2" s="1"/>
  <c r="G8" i="2" s="1"/>
  <c r="E10" i="2"/>
  <c r="E9" i="2" s="1"/>
  <c r="E8" i="2" s="1"/>
  <c r="D10" i="2"/>
  <c r="D9" i="2" s="1"/>
  <c r="D8" i="2" s="1"/>
  <c r="C10" i="2"/>
  <c r="C9" i="2" s="1"/>
  <c r="G9" i="3" l="1"/>
  <c r="D48" i="3"/>
  <c r="I48" i="3" s="1"/>
  <c r="F48" i="2"/>
  <c r="I48" i="2" s="1"/>
  <c r="I49" i="2"/>
  <c r="C9" i="3"/>
  <c r="C8" i="3" s="1"/>
  <c r="G8" i="3"/>
  <c r="I59" i="3"/>
  <c r="I61" i="3"/>
  <c r="E8" i="3"/>
  <c r="F10" i="3"/>
  <c r="F9" i="3" s="1"/>
  <c r="F8" i="3" s="1"/>
  <c r="H16" i="3"/>
  <c r="H10" i="3" s="1"/>
  <c r="H9" i="3" s="1"/>
  <c r="H8" i="3" s="1"/>
  <c r="C8" i="2"/>
  <c r="H10" i="2"/>
  <c r="H9" i="2" s="1"/>
  <c r="H8" i="2" s="1"/>
  <c r="F60" i="2"/>
  <c r="I10" i="2"/>
  <c r="F70" i="3"/>
  <c r="D70" i="3"/>
  <c r="I70" i="3" s="1"/>
  <c r="E25" i="1"/>
  <c r="E24" i="1"/>
  <c r="G25" i="1"/>
  <c r="F25" i="1"/>
  <c r="G23" i="1"/>
  <c r="F23" i="1"/>
  <c r="C22" i="1"/>
  <c r="G18" i="1"/>
  <c r="F18" i="1"/>
  <c r="E18" i="1"/>
  <c r="D18" i="1"/>
  <c r="C18" i="1"/>
  <c r="G14" i="1"/>
  <c r="F14" i="1"/>
  <c r="E14" i="1"/>
  <c r="G10" i="1"/>
  <c r="F10" i="1"/>
  <c r="E10" i="1"/>
  <c r="I9" i="2" l="1"/>
  <c r="I8" i="2" s="1"/>
  <c r="F9" i="2"/>
  <c r="D16" i="3"/>
  <c r="I60" i="2"/>
  <c r="F59" i="2"/>
  <c r="D15" i="1"/>
  <c r="C13" i="1"/>
  <c r="C17" i="1" s="1"/>
  <c r="C11" i="1"/>
  <c r="C15" i="1" s="1"/>
  <c r="F24" i="1"/>
  <c r="F22" i="1" s="1"/>
  <c r="G24" i="1"/>
  <c r="G22" i="1" s="1"/>
  <c r="D23" i="1"/>
  <c r="E23" i="1"/>
  <c r="E22" i="1" s="1"/>
  <c r="F8" i="2" l="1"/>
  <c r="D10" i="3"/>
  <c r="I16" i="3"/>
  <c r="D17" i="1"/>
  <c r="D14" i="1" s="1"/>
  <c r="C10" i="1"/>
  <c r="C14" i="1"/>
  <c r="D25" i="1"/>
  <c r="D9" i="3" l="1"/>
  <c r="D24" i="1" s="1"/>
  <c r="D22" i="1" s="1"/>
  <c r="I10" i="3"/>
  <c r="D10" i="1"/>
  <c r="I9" i="3" l="1"/>
  <c r="D8" i="3"/>
  <c r="I8" i="3" s="1"/>
</calcChain>
</file>

<file path=xl/sharedStrings.xml><?xml version="1.0" encoding="utf-8"?>
<sst xmlns="http://schemas.openxmlformats.org/spreadsheetml/2006/main" count="209" uniqueCount="110">
  <si>
    <t>Đơn vị : Sở Giáo dục và Đào tạo tỉnh Bắc Giang</t>
  </si>
  <si>
    <t>Biểu số 4 - Ban hành kèm theo Thông tư số 61/2017/TT-BTC ngày 15 tháng 6 năm 2017 của Bộ Tài chính</t>
  </si>
  <si>
    <t>Phụ lục I</t>
  </si>
  <si>
    <t>ĐV tính: Triệu đồng</t>
  </si>
  <si>
    <t>Số TT</t>
  </si>
  <si>
    <t>Nội dung</t>
  </si>
  <si>
    <t>Dự toán năm 2022</t>
  </si>
  <si>
    <t>Trong đó</t>
  </si>
  <si>
    <t>Quỹ lương</t>
  </si>
  <si>
    <t>Mua sắm, sửa chữa</t>
  </si>
  <si>
    <t>Trích lập các quỹ</t>
  </si>
  <si>
    <t>I</t>
  </si>
  <si>
    <t>Quyết toán thu</t>
  </si>
  <si>
    <t>A</t>
  </si>
  <si>
    <t>Tổng số thu</t>
  </si>
  <si>
    <t>Số thu phí, lệ phí</t>
  </si>
  <si>
    <t>Thu hoạt động SX, cung ứng dịch vụ</t>
  </si>
  <si>
    <t>Thu sự nghiệp khác</t>
  </si>
  <si>
    <t>B</t>
  </si>
  <si>
    <t>Chi từ nguồn thu được để lại</t>
  </si>
  <si>
    <t>Chi từ nguồn thu phí được để lại</t>
  </si>
  <si>
    <t>Hoạt động SX, cung ứng dịch vụ</t>
  </si>
  <si>
    <t>Hoạt động sự nghiệp khác</t>
  </si>
  <si>
    <t>C</t>
  </si>
  <si>
    <t>Số thu nộp NSNN</t>
  </si>
  <si>
    <t>Số phí, lệ phí nộp NSNN</t>
  </si>
  <si>
    <t>II</t>
  </si>
  <si>
    <t>Quyết toán chi ngân sách nhà nước</t>
  </si>
  <si>
    <t>Chi quản lý hành chính</t>
  </si>
  <si>
    <t>Chi sự nghiệp giáo dục</t>
  </si>
  <si>
    <t>Chị sự nghiệp đào tạo</t>
  </si>
  <si>
    <t>Chi Chương trình mục tiêu</t>
  </si>
  <si>
    <t>Phụ lục II</t>
  </si>
  <si>
    <t>(Kèm theo Quyết định số      /QĐ-SGDĐT ngày      tháng      năm 2022 của Sở GD&amp;ĐT)</t>
  </si>
  <si>
    <t>Đơn vị: triệu đồng</t>
  </si>
  <si>
    <t>TT</t>
  </si>
  <si>
    <t>Tên đơn vị</t>
  </si>
  <si>
    <t>So sánh thực hiện với kế hoạch (%)</t>
  </si>
  <si>
    <t>Cộng</t>
  </si>
  <si>
    <t>Thu học phí</t>
  </si>
  <si>
    <t>Tổng cộng</t>
  </si>
  <si>
    <t>Sự nghiệp giáo dục</t>
  </si>
  <si>
    <t>Khối THPT</t>
  </si>
  <si>
    <t>Trường THPT Sơn Động số 1</t>
  </si>
  <si>
    <t>Trường THPT Sơn Động số 2</t>
  </si>
  <si>
    <t>Trường THPT Sơn Động số 3</t>
  </si>
  <si>
    <t>Trường THPT Lục Ngạn số 1</t>
  </si>
  <si>
    <t>Trường THPT Lục Ngạn số 2</t>
  </si>
  <si>
    <t>Trường THPT Lục Ngạn số 3</t>
  </si>
  <si>
    <t>Trường THPT Lục Ngạn số 4</t>
  </si>
  <si>
    <t>Trường THPT Lục Nam</t>
  </si>
  <si>
    <t>Trường THPT Phương Sơn</t>
  </si>
  <si>
    <t>Trường THPT Cẩm Lý</t>
  </si>
  <si>
    <t>Trường THPT Tứ Sơn</t>
  </si>
  <si>
    <t>Trường THPT Yên Thế</t>
  </si>
  <si>
    <t>Trường THPT Bố Hạ</t>
  </si>
  <si>
    <t>Trường THPT Mỏ Trạng</t>
  </si>
  <si>
    <t>Trường THPT  Lạng Giang số 1</t>
  </si>
  <si>
    <t>Trường THPT Lạng Giang số 2</t>
  </si>
  <si>
    <t>Trường THPT Lạng Giang số 3</t>
  </si>
  <si>
    <t>Trường THPT Tân Yên số 1</t>
  </si>
  <si>
    <t>Trường THPT Tân Yên số 2</t>
  </si>
  <si>
    <t>Trường THPT Nhã Nam</t>
  </si>
  <si>
    <t>Trường THPT Hiệp Hoà số 1</t>
  </si>
  <si>
    <t>Trường THPT Hiệp Hoà số 2</t>
  </si>
  <si>
    <t>Trường THPT Hiệp Hoà số 3</t>
  </si>
  <si>
    <t>Trường THPT Hiệp Hòa số 4</t>
  </si>
  <si>
    <t>Trường THPT Việt Yên số 1</t>
  </si>
  <si>
    <t>Trường THPT Việt Yên số 2</t>
  </si>
  <si>
    <t>Trường THPT Lý Thường Kiệt</t>
  </si>
  <si>
    <t>Trường THPT Yên Dũng số 1</t>
  </si>
  <si>
    <t>Trường THPT Yên Dũng số 2</t>
  </si>
  <si>
    <t>Trường THPT Yên Dũng số 3</t>
  </si>
  <si>
    <t>Trường THPT Chuyên Bắc Giang</t>
  </si>
  <si>
    <t>Trường THPT Ngô Sĩ Liên</t>
  </si>
  <si>
    <t>Trường THPT Thái Thuận</t>
  </si>
  <si>
    <t>Trường THPT Giáp Hải</t>
  </si>
  <si>
    <t>Trường PT DTNT Sơn Động</t>
  </si>
  <si>
    <t>Trường PT DTNT huyện Lục Ngạn</t>
  </si>
  <si>
    <t>Trường PT DTNT tỉnh</t>
  </si>
  <si>
    <t>Khối Trung tâm</t>
  </si>
  <si>
    <t>Trung tâm GDNN- GDTX huyện Sơn Động</t>
  </si>
  <si>
    <t>Trung tâm GDNN- GDTX huyện Lục Ngạn</t>
  </si>
  <si>
    <t>Trung tâm GDNN- GDTX huyện Lục Nam</t>
  </si>
  <si>
    <t>Trung tâm GDNN- GDTX huyện Lạng Giang</t>
  </si>
  <si>
    <t>Trung tâm GDNN- GDTX huyện Tân Yên</t>
  </si>
  <si>
    <t>Trung tâm GDNN- GDTX huyện Yên Dũng</t>
  </si>
  <si>
    <t>Trung tâm GDNN- GDTX huyện Việt Yên</t>
  </si>
  <si>
    <t>Trung tâm GDNN- GDTX huyện Hiệp Hòa</t>
  </si>
  <si>
    <t>Trung tâm GDTX -NNTH tỉnh BG</t>
  </si>
  <si>
    <t>III</t>
  </si>
  <si>
    <t>Sở Giáo dục và Đào tạo (SNC)</t>
  </si>
  <si>
    <t xml:space="preserve">Chi  Sự nghiệp đào tạo </t>
  </si>
  <si>
    <t xml:space="preserve">Khối Trung tâm </t>
  </si>
  <si>
    <t xml:space="preserve">C </t>
  </si>
  <si>
    <t xml:space="preserve">Quản lý nhà nước </t>
  </si>
  <si>
    <t>Chi hoạt động khác</t>
  </si>
  <si>
    <t>Phụ lục III</t>
  </si>
  <si>
    <t>CÔNG KHAI DỰ TOÁN THU - CHI NGUỒN NSNN, NGUỒN KHÁC QUÝ 3 NĂM 2022</t>
  </si>
  <si>
    <t>(Kèm theo Quyết định số         /QĐ-SGDĐT ngày         tháng       năm 2022 của Sở GD&amp;ĐT)</t>
  </si>
  <si>
    <t>Ước thực hiện đến hết Quý 3/2022</t>
  </si>
  <si>
    <t>CÔNG KHAI DỰ TOÁN THU QUÝ 3 NĂM 2022</t>
  </si>
  <si>
    <t>CÔNG KHAI DỰ TOÁN CHI NGUỒN NSNN QUÝ 3 NĂM 2022</t>
  </si>
  <si>
    <t>Dự toán thu năm 2022 (bao gồm học phí và các khoản thu hạch toán qua TK 531)</t>
  </si>
  <si>
    <t>Thực hiện thu đến hết đến Quý 3 (bao gồm học phí và các khoản thu hạch toán qua TK 531)</t>
  </si>
  <si>
    <t>Thu các khoản khác (bao gồm trông xe, dạy thêm học thêm, liên kết đào tạo)</t>
  </si>
  <si>
    <t>-</t>
  </si>
  <si>
    <t xml:space="preserve">Thu liên kết đào tạo </t>
  </si>
  <si>
    <t>Thực hiện chi đến hết Quý 3</t>
  </si>
  <si>
    <t>Quỹ lương Quỹ lương bao gồm lương, PC, BHXH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</si>
</sst>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&quot; &quot;_$_-;\-* #,##0&quot; &quot;_$_-;_-* &quot;-&quot;??&quot; &quot;_$_-;_-@"/>
    <numFmt numFmtId="165" formatCode="_-* #,##0&quot; &quot;_₫_-;\-* #,##0&quot; &quot;_₫_-;_-* &quot;-&quot;??&quot; &quot;_₫_-;_-@"/>
    <numFmt numFmtId="166" formatCode="_(* #,##0_);_(* \(#,##0\);_(* &quot;-&quot;??_);_(@_)"/>
    <numFmt numFmtId="167" formatCode="_-* #,##0.00\ _$_-;\-* #,##0.00\ _$_-;_-* &quot;-&quot;??\ _$_-;_-@"/>
  </numFmts>
  <fonts count="21" x14ac:knownFonts="1">
    <font>
      <sz val="12"/>
      <color theme="1"/>
      <name val="Times New Roman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  <scheme val="minor"/>
    </font>
    <font>
      <i/>
      <sz val="12"/>
      <name val="Times New Roman"/>
      <family val="1"/>
    </font>
    <font>
      <b/>
      <sz val="8"/>
      <color theme="1"/>
      <name val="Times New Roman"/>
    </font>
    <font>
      <sz val="12"/>
      <name val="Times New Roman"/>
    </font>
    <font>
      <b/>
      <sz val="10"/>
      <color theme="1"/>
      <name val="Cambria"/>
    </font>
    <font>
      <b/>
      <sz val="10"/>
      <color theme="1"/>
      <name val="Times New Roman"/>
    </font>
    <font>
      <sz val="10"/>
      <color theme="1"/>
      <name val="Times New Roman"/>
    </font>
    <font>
      <sz val="8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165" fontId="11" fillId="5" borderId="9" xfId="0" applyNumberFormat="1" applyFont="1" applyFill="1" applyBorder="1" applyAlignment="1">
      <alignment horizontal="righ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165" fontId="11" fillId="5" borderId="1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166" fontId="12" fillId="0" borderId="0" xfId="0" applyNumberFormat="1" applyFont="1"/>
    <xf numFmtId="165" fontId="11" fillId="0" borderId="9" xfId="0" applyNumberFormat="1" applyFont="1" applyBorder="1" applyAlignment="1">
      <alignment horizontal="right" vertical="center" wrapText="1"/>
    </xf>
    <xf numFmtId="165" fontId="11" fillId="5" borderId="10" xfId="0" applyNumberFormat="1" applyFont="1" applyFill="1" applyBorder="1" applyAlignment="1">
      <alignment horizontal="right" vertical="center" wrapText="1"/>
    </xf>
    <xf numFmtId="165" fontId="11" fillId="7" borderId="9" xfId="0" applyNumberFormat="1" applyFont="1" applyFill="1" applyBorder="1" applyAlignment="1">
      <alignment horizontal="right" vertical="center" wrapText="1"/>
    </xf>
    <xf numFmtId="0" fontId="0" fillId="0" borderId="0" xfId="0" applyFont="1" applyAlignment="1"/>
    <xf numFmtId="0" fontId="15" fillId="0" borderId="0" xfId="0" applyFont="1"/>
    <xf numFmtId="0" fontId="15" fillId="0" borderId="7" xfId="0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165" fontId="18" fillId="4" borderId="8" xfId="0" applyNumberFormat="1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horizontal="center" vertical="center" wrapText="1"/>
    </xf>
    <xf numFmtId="165" fontId="18" fillId="5" borderId="9" xfId="0" applyNumberFormat="1" applyFont="1" applyFill="1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165" fontId="18" fillId="0" borderId="9" xfId="0" applyNumberFormat="1" applyFont="1" applyBorder="1" applyAlignment="1">
      <alignment horizontal="right" vertical="center" wrapText="1"/>
    </xf>
    <xf numFmtId="41" fontId="19" fillId="0" borderId="9" xfId="0" applyNumberFormat="1" applyFont="1" applyBorder="1" applyAlignment="1">
      <alignment vertical="center" wrapText="1"/>
    </xf>
    <xf numFmtId="165" fontId="19" fillId="0" borderId="9" xfId="0" applyNumberFormat="1" applyFont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3" fontId="19" fillId="2" borderId="9" xfId="0" applyNumberFormat="1" applyFont="1" applyFill="1" applyBorder="1" applyAlignment="1">
      <alignment horizontal="right" vertical="center" wrapText="1"/>
    </xf>
    <xf numFmtId="0" fontId="20" fillId="0" borderId="0" xfId="0" applyFont="1"/>
    <xf numFmtId="41" fontId="19" fillId="6" borderId="9" xfId="0" applyNumberFormat="1" applyFont="1" applyFill="1" applyBorder="1" applyAlignment="1">
      <alignment vertical="center" wrapText="1"/>
    </xf>
    <xf numFmtId="166" fontId="18" fillId="0" borderId="9" xfId="0" applyNumberFormat="1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167" fontId="18" fillId="0" borderId="9" xfId="0" applyNumberFormat="1" applyFont="1" applyBorder="1" applyAlignment="1">
      <alignment horizontal="righ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9" fillId="0" borderId="0" xfId="0" applyFont="1"/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3" fontId="19" fillId="0" borderId="9" xfId="0" applyNumberFormat="1" applyFont="1" applyBorder="1" applyAlignment="1">
      <alignment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left" vertical="center" wrapText="1"/>
    </xf>
    <xf numFmtId="165" fontId="19" fillId="5" borderId="10" xfId="0" applyNumberFormat="1" applyFont="1" applyFill="1" applyBorder="1" applyAlignment="1">
      <alignment horizontal="right" vertical="center" wrapText="1"/>
    </xf>
    <xf numFmtId="165" fontId="18" fillId="5" borderId="10" xfId="0" applyNumberFormat="1" applyFont="1" applyFill="1" applyBorder="1" applyAlignment="1">
      <alignment horizontal="right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165" fontId="18" fillId="4" borderId="12" xfId="0" applyNumberFormat="1" applyFont="1" applyFill="1" applyBorder="1" applyAlignment="1">
      <alignment horizontal="right" vertical="center" wrapText="1"/>
    </xf>
    <xf numFmtId="166" fontId="20" fillId="0" borderId="0" xfId="0" applyNumberFormat="1" applyFont="1"/>
    <xf numFmtId="165" fontId="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/>
    <xf numFmtId="0" fontId="16" fillId="0" borderId="5" xfId="0" applyFont="1" applyBorder="1"/>
    <xf numFmtId="0" fontId="17" fillId="2" borderId="2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0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1428750</xdr:colOff>
      <xdr:row>5</xdr:row>
      <xdr:rowOff>-9525</xdr:rowOff>
    </xdr:from>
    <xdr:ext cx="3448050" cy="3810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1933575" y="1571625"/>
          <a:ext cx="3448050" cy="38100"/>
          <a:chOff x="3621975" y="3780000"/>
          <a:chExt cx="34480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3621975" y="3780000"/>
            <a:ext cx="3448050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3095625</xdr:colOff>
      <xdr:row>3</xdr:row>
      <xdr:rowOff>57150</xdr:rowOff>
    </xdr:from>
    <xdr:to>
      <xdr:col>5</xdr:col>
      <xdr:colOff>457200</xdr:colOff>
      <xdr:row>3</xdr:row>
      <xdr:rowOff>57150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B98C8BE0-5EEB-495A-A596-FF7355EC472A}"/>
            </a:ext>
          </a:extLst>
        </xdr:cNvPr>
        <xdr:cNvCxnSpPr/>
      </xdr:nvCxnSpPr>
      <xdr:spPr>
        <a:xfrm>
          <a:off x="3476625" y="790575"/>
          <a:ext cx="3162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333375</xdr:colOff>
      <xdr:row>3</xdr:row>
      <xdr:rowOff>28575</xdr:rowOff>
    </xdr:from>
    <xdr:ext cx="2790825" cy="3810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3829050" y="762000"/>
          <a:ext cx="2790825" cy="38100"/>
          <a:chOff x="3950588" y="3780000"/>
          <a:chExt cx="2790825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CxnSpPr/>
        </xdr:nvCxnSpPr>
        <xdr:spPr>
          <a:xfrm>
            <a:off x="3950588" y="3780000"/>
            <a:ext cx="2790825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25" sqref="F25"/>
    </sheetView>
  </sheetViews>
  <sheetFormatPr defaultColWidth="11.25" defaultRowHeight="15" customHeight="1" x14ac:dyDescent="0.25"/>
  <cols>
    <col min="1" max="1" width="6.625" customWidth="1"/>
    <col min="2" max="2" width="36.5" customWidth="1"/>
    <col min="3" max="3" width="9.5" customWidth="1"/>
    <col min="4" max="4" width="11.75" customWidth="1"/>
    <col min="5" max="5" width="9.375" customWidth="1"/>
    <col min="6" max="6" width="10.125" customWidth="1"/>
    <col min="7" max="8" width="9" customWidth="1"/>
    <col min="9" max="9" width="11.375" customWidth="1"/>
    <col min="10" max="10" width="22.5" customWidth="1"/>
    <col min="11" max="26" width="8.5" customWidth="1"/>
  </cols>
  <sheetData>
    <row r="1" spans="1:26" ht="37.5" customHeight="1" x14ac:dyDescent="0.25">
      <c r="A1" s="69" t="s">
        <v>0</v>
      </c>
      <c r="B1" s="70"/>
      <c r="C1" s="1"/>
      <c r="D1" s="1"/>
      <c r="E1" s="71" t="s">
        <v>1</v>
      </c>
      <c r="F1" s="70"/>
      <c r="G1" s="7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1"/>
      <c r="B2" s="2"/>
      <c r="C2" s="2"/>
      <c r="D2" s="2"/>
      <c r="E2" s="70"/>
      <c r="F2" s="70"/>
      <c r="G2" s="7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5">
      <c r="A3" s="72" t="s">
        <v>2</v>
      </c>
      <c r="B3" s="70"/>
      <c r="C3" s="70"/>
      <c r="D3" s="70"/>
      <c r="E3" s="70"/>
      <c r="F3" s="70"/>
      <c r="G3" s="7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25">
      <c r="A4" s="69" t="s">
        <v>98</v>
      </c>
      <c r="B4" s="70"/>
      <c r="C4" s="70"/>
      <c r="D4" s="70"/>
      <c r="E4" s="70"/>
      <c r="F4" s="70"/>
      <c r="G4" s="7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25">
      <c r="A5" s="73" t="s">
        <v>99</v>
      </c>
      <c r="B5" s="74"/>
      <c r="C5" s="74"/>
      <c r="D5" s="74"/>
      <c r="E5" s="74"/>
      <c r="F5" s="74"/>
      <c r="G5" s="7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 x14ac:dyDescent="0.25">
      <c r="A6" s="2"/>
      <c r="B6" s="1"/>
      <c r="C6" s="1"/>
      <c r="D6" s="1"/>
      <c r="E6" s="64" t="s">
        <v>3</v>
      </c>
      <c r="F6" s="65"/>
      <c r="G6" s="6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5">
      <c r="A7" s="62" t="s">
        <v>4</v>
      </c>
      <c r="B7" s="62" t="s">
        <v>5</v>
      </c>
      <c r="C7" s="62" t="s">
        <v>6</v>
      </c>
      <c r="D7" s="62" t="s">
        <v>100</v>
      </c>
      <c r="E7" s="66" t="s">
        <v>7</v>
      </c>
      <c r="F7" s="67"/>
      <c r="G7" s="6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6.75" customHeight="1" x14ac:dyDescent="0.25">
      <c r="A8" s="63"/>
      <c r="B8" s="63"/>
      <c r="C8" s="63"/>
      <c r="D8" s="63"/>
      <c r="E8" s="4" t="s">
        <v>8</v>
      </c>
      <c r="F8" s="4" t="s">
        <v>9</v>
      </c>
      <c r="G8" s="4" t="s">
        <v>10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5" t="s">
        <v>11</v>
      </c>
      <c r="B9" s="6" t="s">
        <v>12</v>
      </c>
      <c r="C9" s="7"/>
      <c r="D9" s="7"/>
      <c r="E9" s="7"/>
      <c r="F9" s="7"/>
      <c r="G9" s="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5" t="s">
        <v>13</v>
      </c>
      <c r="B10" s="6" t="s">
        <v>14</v>
      </c>
      <c r="C10" s="7">
        <f t="shared" ref="C10:G10" si="0">SUM(C11:C13)</f>
        <v>134172</v>
      </c>
      <c r="D10" s="7">
        <f t="shared" si="0"/>
        <v>105272.32249999999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8">
        <v>1</v>
      </c>
      <c r="B11" s="9" t="s">
        <v>15</v>
      </c>
      <c r="C11" s="10">
        <f>'Thu đến hết Quý 3'!D8</f>
        <v>30295</v>
      </c>
      <c r="D11" s="10">
        <f>'Thu đến hết Quý 3'!G8</f>
        <v>20456.659000000003</v>
      </c>
      <c r="E11" s="10"/>
      <c r="F11" s="10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8">
        <v>2</v>
      </c>
      <c r="B12" s="9" t="s">
        <v>16</v>
      </c>
      <c r="C12" s="10"/>
      <c r="D12" s="10"/>
      <c r="E12" s="10"/>
      <c r="F12" s="10"/>
      <c r="G12" s="10"/>
      <c r="H12" s="1"/>
      <c r="I12" s="1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8">
        <v>3</v>
      </c>
      <c r="B13" s="9" t="s">
        <v>17</v>
      </c>
      <c r="C13" s="10">
        <f>'Thu đến hết Quý 3'!E8</f>
        <v>103877</v>
      </c>
      <c r="D13" s="10">
        <f>'Thu đến hết Quý 3'!H8</f>
        <v>84815.663499999995</v>
      </c>
      <c r="E13" s="10"/>
      <c r="F13" s="10"/>
      <c r="G13" s="10"/>
      <c r="H13" s="1"/>
      <c r="I13" s="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" t="s">
        <v>18</v>
      </c>
      <c r="B14" s="6" t="s">
        <v>19</v>
      </c>
      <c r="C14" s="7">
        <f t="shared" ref="C14:G14" si="1">SUM(C15:C17)</f>
        <v>134172</v>
      </c>
      <c r="D14" s="7">
        <f t="shared" si="1"/>
        <v>105272.32249999999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8">
        <v>1</v>
      </c>
      <c r="B15" s="9" t="s">
        <v>20</v>
      </c>
      <c r="C15" s="10">
        <f t="shared" ref="C15:D15" si="2">C11</f>
        <v>30295</v>
      </c>
      <c r="D15" s="10">
        <f t="shared" si="2"/>
        <v>20456.659000000003</v>
      </c>
      <c r="E15" s="10"/>
      <c r="F15" s="10"/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8">
        <v>2</v>
      </c>
      <c r="B16" s="9" t="s">
        <v>21</v>
      </c>
      <c r="C16" s="10"/>
      <c r="D16" s="10"/>
      <c r="E16" s="10"/>
      <c r="F16" s="10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8">
        <v>3</v>
      </c>
      <c r="B17" s="9" t="s">
        <v>22</v>
      </c>
      <c r="C17" s="10">
        <f t="shared" ref="C17:D17" si="3">C13</f>
        <v>103877</v>
      </c>
      <c r="D17" s="10">
        <f t="shared" si="3"/>
        <v>84815.663499999995</v>
      </c>
      <c r="E17" s="10"/>
      <c r="F17" s="10"/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 t="s">
        <v>23</v>
      </c>
      <c r="B18" s="6" t="s">
        <v>24</v>
      </c>
      <c r="C18" s="7">
        <f t="shared" ref="C18:G18" si="4">C20</f>
        <v>0</v>
      </c>
      <c r="D18" s="7">
        <f t="shared" si="4"/>
        <v>0</v>
      </c>
      <c r="E18" s="7">
        <f t="shared" si="4"/>
        <v>0</v>
      </c>
      <c r="F18" s="7">
        <f t="shared" si="4"/>
        <v>0</v>
      </c>
      <c r="G18" s="7">
        <f t="shared" si="4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8">
        <v>1</v>
      </c>
      <c r="B19" s="9" t="s">
        <v>25</v>
      </c>
      <c r="C19" s="10"/>
      <c r="D19" s="10"/>
      <c r="E19" s="10"/>
      <c r="F19" s="10"/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8">
        <v>2</v>
      </c>
      <c r="B20" s="9" t="s">
        <v>21</v>
      </c>
      <c r="C20" s="10"/>
      <c r="D20" s="10"/>
      <c r="E20" s="10"/>
      <c r="F20" s="10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">
        <v>3</v>
      </c>
      <c r="B21" s="9" t="s">
        <v>22</v>
      </c>
      <c r="C21" s="10"/>
      <c r="D21" s="10"/>
      <c r="E21" s="10"/>
      <c r="F21" s="10"/>
      <c r="G21" s="1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5" t="s">
        <v>26</v>
      </c>
      <c r="B22" s="6" t="s">
        <v>27</v>
      </c>
      <c r="C22" s="7">
        <f t="shared" ref="C22:G22" si="5">SUM(C23:C26)</f>
        <v>605387</v>
      </c>
      <c r="D22" s="7">
        <f t="shared" si="5"/>
        <v>369188.65699999995</v>
      </c>
      <c r="E22" s="7">
        <f t="shared" si="5"/>
        <v>289395.38190000004</v>
      </c>
      <c r="F22" s="7">
        <f t="shared" si="5"/>
        <v>24887.853500000001</v>
      </c>
      <c r="G22" s="7">
        <f t="shared" si="5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8">
        <v>1</v>
      </c>
      <c r="B23" s="9" t="s">
        <v>28</v>
      </c>
      <c r="C23" s="10">
        <v>8405</v>
      </c>
      <c r="D23" s="10">
        <f>'Chi đến hết Quý 3'!D70</f>
        <v>5722.9444999999996</v>
      </c>
      <c r="E23" s="10">
        <f>'Chi đến hết Quý 3'!E70</f>
        <v>4688</v>
      </c>
      <c r="F23" s="10">
        <f>'Chi đến hết Quý 3'!F70</f>
        <v>175.94450000000001</v>
      </c>
      <c r="G23" s="10">
        <f>'Chi đến hết Quý 3'!G70</f>
        <v>0</v>
      </c>
      <c r="H23" s="1"/>
      <c r="I23" s="1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8">
        <v>2</v>
      </c>
      <c r="B24" s="9" t="s">
        <v>29</v>
      </c>
      <c r="C24" s="10">
        <v>591019</v>
      </c>
      <c r="D24" s="10">
        <f>'Chi đến hết Quý 3'!D9</f>
        <v>359679.78149999998</v>
      </c>
      <c r="E24" s="10">
        <f>'Chi đến hết Quý 3'!E9</f>
        <v>284707.38190000004</v>
      </c>
      <c r="F24" s="10">
        <f>'Chi đến hết Quý 3'!F9</f>
        <v>21120.909</v>
      </c>
      <c r="G24" s="10">
        <f>'Chi đến hết Quý 3'!G9</f>
        <v>0</v>
      </c>
      <c r="H24" s="1"/>
      <c r="I24" s="11"/>
      <c r="J24" s="1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8">
        <v>3</v>
      </c>
      <c r="B25" s="9" t="s">
        <v>30</v>
      </c>
      <c r="C25" s="10">
        <v>5963</v>
      </c>
      <c r="D25" s="10">
        <f>'Chi đến hết Quý 3'!D59</f>
        <v>3785.931</v>
      </c>
      <c r="E25" s="10">
        <f>'Chi đến hết Quý 3'!E59</f>
        <v>0</v>
      </c>
      <c r="F25" s="10">
        <f>'Chi đến hết Quý 3'!F59</f>
        <v>3591</v>
      </c>
      <c r="G25" s="10">
        <f>'Chi đến hết Quý 3'!G59</f>
        <v>0</v>
      </c>
      <c r="H25" s="1"/>
      <c r="I25" s="11"/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8">
        <v>4</v>
      </c>
      <c r="B26" s="9" t="s">
        <v>31</v>
      </c>
      <c r="C26" s="10"/>
      <c r="D26" s="10"/>
      <c r="E26" s="10"/>
      <c r="F26" s="10"/>
      <c r="G26" s="1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B7:B8"/>
    <mergeCell ref="C7:C8"/>
    <mergeCell ref="E6:G6"/>
    <mergeCell ref="E7:G7"/>
    <mergeCell ref="A1:B1"/>
    <mergeCell ref="E1:G2"/>
    <mergeCell ref="A3:G3"/>
    <mergeCell ref="A4:G4"/>
    <mergeCell ref="A5:G5"/>
    <mergeCell ref="A7:A8"/>
    <mergeCell ref="D7:D8"/>
  </mergeCells>
  <pageMargins left="0.37" right="0.2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55" sqref="H55"/>
    </sheetView>
  </sheetViews>
  <sheetFormatPr defaultColWidth="11.25" defaultRowHeight="15" customHeight="1" x14ac:dyDescent="0.25"/>
  <cols>
    <col min="1" max="1" width="5" customWidth="1"/>
    <col min="2" max="2" width="31.875" customWidth="1"/>
    <col min="3" max="5" width="11.75" customWidth="1"/>
    <col min="6" max="6" width="12.375" customWidth="1"/>
    <col min="7" max="7" width="10.625" customWidth="1"/>
    <col min="8" max="8" width="14.375" customWidth="1"/>
    <col min="9" max="9" width="12.875" customWidth="1"/>
    <col min="10" max="26" width="8.5" customWidth="1"/>
  </cols>
  <sheetData>
    <row r="1" spans="1:26" ht="18" customHeight="1" x14ac:dyDescent="0.25">
      <c r="A1" s="72" t="s">
        <v>32</v>
      </c>
      <c r="B1" s="72"/>
      <c r="C1" s="72"/>
      <c r="D1" s="72"/>
      <c r="E1" s="72"/>
      <c r="F1" s="72"/>
      <c r="G1" s="72"/>
      <c r="H1" s="72"/>
      <c r="I1" s="7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21" customHeight="1" x14ac:dyDescent="0.25">
      <c r="A2" s="75" t="s">
        <v>101</v>
      </c>
      <c r="B2" s="75"/>
      <c r="C2" s="75"/>
      <c r="D2" s="75"/>
      <c r="E2" s="75"/>
      <c r="F2" s="75"/>
      <c r="G2" s="75"/>
      <c r="H2" s="75"/>
      <c r="I2" s="75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8.75" customHeight="1" x14ac:dyDescent="0.25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 x14ac:dyDescent="0.25">
      <c r="A4" s="82"/>
      <c r="B4" s="70"/>
      <c r="C4" s="70"/>
      <c r="D4" s="13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 x14ac:dyDescent="0.25">
      <c r="A5" s="14"/>
      <c r="B5" s="15"/>
      <c r="C5" s="16"/>
      <c r="D5" s="13"/>
      <c r="E5" s="13"/>
      <c r="F5" s="12"/>
      <c r="G5" s="12"/>
      <c r="H5" s="12" t="s">
        <v>34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27" customFormat="1" ht="36" customHeight="1" x14ac:dyDescent="0.25">
      <c r="A6" s="83" t="s">
        <v>35</v>
      </c>
      <c r="B6" s="83" t="s">
        <v>36</v>
      </c>
      <c r="C6" s="77" t="s">
        <v>103</v>
      </c>
      <c r="D6" s="78"/>
      <c r="E6" s="79"/>
      <c r="F6" s="77" t="s">
        <v>104</v>
      </c>
      <c r="G6" s="78"/>
      <c r="H6" s="79"/>
      <c r="I6" s="80" t="s">
        <v>37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s="27" customFormat="1" ht="60" customHeight="1" x14ac:dyDescent="0.25">
      <c r="A7" s="81"/>
      <c r="B7" s="81"/>
      <c r="C7" s="29" t="s">
        <v>38</v>
      </c>
      <c r="D7" s="29" t="s">
        <v>39</v>
      </c>
      <c r="E7" s="29" t="s">
        <v>105</v>
      </c>
      <c r="F7" s="29" t="s">
        <v>38</v>
      </c>
      <c r="G7" s="29" t="s">
        <v>39</v>
      </c>
      <c r="H7" s="29" t="s">
        <v>105</v>
      </c>
      <c r="I7" s="81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s="27" customFormat="1" ht="13.5" customHeight="1" x14ac:dyDescent="0.25">
      <c r="A8" s="30"/>
      <c r="B8" s="30" t="s">
        <v>40</v>
      </c>
      <c r="C8" s="31">
        <f t="shared" ref="C8:I8" si="0">C9+C59+C70</f>
        <v>134172</v>
      </c>
      <c r="D8" s="31">
        <f t="shared" si="0"/>
        <v>30295</v>
      </c>
      <c r="E8" s="31">
        <f t="shared" si="0"/>
        <v>103877</v>
      </c>
      <c r="F8" s="31">
        <f t="shared" si="0"/>
        <v>105272.32249999999</v>
      </c>
      <c r="G8" s="31">
        <f t="shared" si="0"/>
        <v>20456.659000000003</v>
      </c>
      <c r="H8" s="31">
        <f t="shared" si="0"/>
        <v>84815.663499999995</v>
      </c>
      <c r="I8" s="31">
        <f t="shared" si="0"/>
        <v>2772.1736793551077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s="27" customFormat="1" ht="13.5" customHeight="1" x14ac:dyDescent="0.25">
      <c r="A9" s="32" t="s">
        <v>13</v>
      </c>
      <c r="B9" s="32" t="s">
        <v>41</v>
      </c>
      <c r="C9" s="33">
        <f t="shared" ref="C9:I9" si="1">C10+C48+C58</f>
        <v>128146</v>
      </c>
      <c r="D9" s="33">
        <f t="shared" si="1"/>
        <v>30295</v>
      </c>
      <c r="E9" s="33">
        <f t="shared" si="1"/>
        <v>97851</v>
      </c>
      <c r="F9" s="33">
        <f t="shared" si="1"/>
        <v>101412.3315</v>
      </c>
      <c r="G9" s="33">
        <f t="shared" si="1"/>
        <v>20456.659000000003</v>
      </c>
      <c r="H9" s="33">
        <f t="shared" si="1"/>
        <v>80955.672500000001</v>
      </c>
      <c r="I9" s="33">
        <f t="shared" si="1"/>
        <v>2772.1736793551077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s="27" customFormat="1" ht="13.5" customHeight="1" x14ac:dyDescent="0.25">
      <c r="A10" s="34" t="s">
        <v>11</v>
      </c>
      <c r="B10" s="35" t="s">
        <v>42</v>
      </c>
      <c r="C10" s="36">
        <f t="shared" ref="C10:I10" si="2">SUM(C11:C47)</f>
        <v>117535</v>
      </c>
      <c r="D10" s="36">
        <f t="shared" si="2"/>
        <v>25809</v>
      </c>
      <c r="E10" s="36">
        <f t="shared" si="2"/>
        <v>91726</v>
      </c>
      <c r="F10" s="36">
        <f t="shared" si="2"/>
        <v>90691.036500000002</v>
      </c>
      <c r="G10" s="36">
        <f t="shared" si="2"/>
        <v>16786.552000000003</v>
      </c>
      <c r="H10" s="36">
        <f t="shared" si="2"/>
        <v>73904.484500000006</v>
      </c>
      <c r="I10" s="36">
        <f t="shared" si="2"/>
        <v>2671.1342391515454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s="27" customFormat="1" ht="13.5" customHeight="1" x14ac:dyDescent="0.25">
      <c r="A11" s="37">
        <v>1</v>
      </c>
      <c r="B11" s="37" t="s">
        <v>43</v>
      </c>
      <c r="C11" s="38">
        <f t="shared" ref="C11:C44" si="3">SUM(D11:E11)</f>
        <v>2306</v>
      </c>
      <c r="D11" s="39">
        <v>203</v>
      </c>
      <c r="E11" s="40">
        <v>2103</v>
      </c>
      <c r="F11" s="38">
        <f t="shared" ref="F11:F47" si="4">SUM(G11:H11)</f>
        <v>1017</v>
      </c>
      <c r="G11" s="38">
        <v>104</v>
      </c>
      <c r="H11" s="38">
        <v>913</v>
      </c>
      <c r="I11" s="38">
        <f>F11/C11*100</f>
        <v>44.102341717259321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s="27" customFormat="1" ht="13.5" customHeight="1" x14ac:dyDescent="0.25">
      <c r="A12" s="37">
        <v>2</v>
      </c>
      <c r="B12" s="37" t="s">
        <v>44</v>
      </c>
      <c r="C12" s="38">
        <f t="shared" si="3"/>
        <v>1201</v>
      </c>
      <c r="D12" s="39">
        <v>121</v>
      </c>
      <c r="E12" s="40">
        <v>1080</v>
      </c>
      <c r="F12" s="38">
        <f t="shared" si="4"/>
        <v>920</v>
      </c>
      <c r="G12" s="38">
        <v>62</v>
      </c>
      <c r="H12" s="38">
        <v>858</v>
      </c>
      <c r="I12" s="38">
        <f t="shared" ref="I12:I43" si="5">F12/C12*100</f>
        <v>76.60283097418818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s="27" customFormat="1" ht="13.5" customHeight="1" x14ac:dyDescent="0.25">
      <c r="A13" s="42">
        <v>3</v>
      </c>
      <c r="B13" s="42" t="s">
        <v>45</v>
      </c>
      <c r="C13" s="38">
        <f t="shared" si="3"/>
        <v>477</v>
      </c>
      <c r="D13" s="39">
        <v>164</v>
      </c>
      <c r="E13" s="39">
        <v>313</v>
      </c>
      <c r="F13" s="38">
        <f t="shared" si="4"/>
        <v>431</v>
      </c>
      <c r="G13" s="38">
        <v>87</v>
      </c>
      <c r="H13" s="38">
        <v>344</v>
      </c>
      <c r="I13" s="38">
        <f t="shared" si="5"/>
        <v>90.356394129979037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s="27" customFormat="1" ht="13.5" customHeight="1" x14ac:dyDescent="0.25">
      <c r="A14" s="42">
        <v>4</v>
      </c>
      <c r="B14" s="42" t="s">
        <v>46</v>
      </c>
      <c r="C14" s="38">
        <f t="shared" si="3"/>
        <v>4924</v>
      </c>
      <c r="D14" s="40">
        <v>1464</v>
      </c>
      <c r="E14" s="40">
        <v>3460</v>
      </c>
      <c r="F14" s="38">
        <f t="shared" si="4"/>
        <v>3525</v>
      </c>
      <c r="G14" s="38">
        <v>774</v>
      </c>
      <c r="H14" s="38">
        <v>2751</v>
      </c>
      <c r="I14" s="38">
        <f t="shared" si="5"/>
        <v>71.588139723801788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s="27" customFormat="1" ht="13.5" customHeight="1" x14ac:dyDescent="0.25">
      <c r="A15" s="42">
        <v>5</v>
      </c>
      <c r="B15" s="42" t="s">
        <v>47</v>
      </c>
      <c r="C15" s="38">
        <f t="shared" si="3"/>
        <v>5683</v>
      </c>
      <c r="D15" s="39">
        <v>557</v>
      </c>
      <c r="E15" s="40">
        <v>5126</v>
      </c>
      <c r="F15" s="38">
        <f t="shared" si="4"/>
        <v>3739</v>
      </c>
      <c r="G15" s="38">
        <v>297</v>
      </c>
      <c r="H15" s="38">
        <v>3442</v>
      </c>
      <c r="I15" s="38">
        <f t="shared" si="5"/>
        <v>65.79271511525603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s="27" customFormat="1" ht="13.5" customHeight="1" x14ac:dyDescent="0.25">
      <c r="A16" s="37">
        <v>6</v>
      </c>
      <c r="B16" s="37" t="s">
        <v>48</v>
      </c>
      <c r="C16" s="38">
        <f t="shared" si="3"/>
        <v>3489</v>
      </c>
      <c r="D16" s="39">
        <v>548</v>
      </c>
      <c r="E16" s="40">
        <v>2941</v>
      </c>
      <c r="F16" s="38">
        <f t="shared" si="4"/>
        <v>2509</v>
      </c>
      <c r="G16" s="38">
        <v>299</v>
      </c>
      <c r="H16" s="38">
        <f>2089+121</f>
        <v>2210</v>
      </c>
      <c r="I16" s="38">
        <f t="shared" si="5"/>
        <v>71.911722556606477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s="27" customFormat="1" ht="13.5" customHeight="1" x14ac:dyDescent="0.25">
      <c r="A17" s="37">
        <v>7</v>
      </c>
      <c r="B17" s="37" t="s">
        <v>49</v>
      </c>
      <c r="C17" s="38">
        <f t="shared" si="3"/>
        <v>1809</v>
      </c>
      <c r="D17" s="39">
        <v>229</v>
      </c>
      <c r="E17" s="40">
        <v>1580</v>
      </c>
      <c r="F17" s="38">
        <f t="shared" si="4"/>
        <v>1531</v>
      </c>
      <c r="G17" s="38">
        <v>121</v>
      </c>
      <c r="H17" s="38">
        <v>1410</v>
      </c>
      <c r="I17" s="38">
        <f t="shared" si="5"/>
        <v>84.632393587617472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s="27" customFormat="1" ht="13.5" customHeight="1" x14ac:dyDescent="0.25">
      <c r="A18" s="37">
        <v>8</v>
      </c>
      <c r="B18" s="37" t="s">
        <v>50</v>
      </c>
      <c r="C18" s="38">
        <f t="shared" si="3"/>
        <v>4757</v>
      </c>
      <c r="D18" s="40">
        <v>1322</v>
      </c>
      <c r="E18" s="40">
        <v>3435</v>
      </c>
      <c r="F18" s="38">
        <f t="shared" si="4"/>
        <v>3199</v>
      </c>
      <c r="G18" s="38">
        <v>736</v>
      </c>
      <c r="H18" s="38">
        <v>2463</v>
      </c>
      <c r="I18" s="38">
        <f t="shared" si="5"/>
        <v>67.2482657136851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s="27" customFormat="1" ht="13.5" customHeight="1" x14ac:dyDescent="0.25">
      <c r="A19" s="37">
        <v>9</v>
      </c>
      <c r="B19" s="37" t="s">
        <v>51</v>
      </c>
      <c r="C19" s="38">
        <f t="shared" si="3"/>
        <v>3139</v>
      </c>
      <c r="D19" s="39">
        <v>479</v>
      </c>
      <c r="E19" s="40">
        <v>2660</v>
      </c>
      <c r="F19" s="38">
        <f t="shared" si="4"/>
        <v>2291</v>
      </c>
      <c r="G19" s="38">
        <v>262</v>
      </c>
      <c r="H19" s="38">
        <v>2029</v>
      </c>
      <c r="I19" s="38">
        <f t="shared" si="5"/>
        <v>72.98502707868748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s="27" customFormat="1" ht="13.5" customHeight="1" x14ac:dyDescent="0.25">
      <c r="A20" s="37">
        <v>10</v>
      </c>
      <c r="B20" s="37" t="s">
        <v>52</v>
      </c>
      <c r="C20" s="38">
        <f t="shared" si="3"/>
        <v>2284</v>
      </c>
      <c r="D20" s="39">
        <v>453</v>
      </c>
      <c r="E20" s="40">
        <v>1831</v>
      </c>
      <c r="F20" s="38">
        <f t="shared" si="4"/>
        <v>1759</v>
      </c>
      <c r="G20" s="38">
        <v>248</v>
      </c>
      <c r="H20" s="38">
        <v>1511</v>
      </c>
      <c r="I20" s="38">
        <f t="shared" si="5"/>
        <v>77.014010507880911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s="27" customFormat="1" ht="13.5" customHeight="1" x14ac:dyDescent="0.25">
      <c r="A21" s="37">
        <v>11</v>
      </c>
      <c r="B21" s="37" t="s">
        <v>53</v>
      </c>
      <c r="C21" s="38">
        <f t="shared" si="3"/>
        <v>2398</v>
      </c>
      <c r="D21" s="39">
        <v>333</v>
      </c>
      <c r="E21" s="40">
        <v>2065</v>
      </c>
      <c r="F21" s="38">
        <f t="shared" si="4"/>
        <v>1212.8410000000001</v>
      </c>
      <c r="G21" s="38">
        <v>177.547</v>
      </c>
      <c r="H21" s="38">
        <v>1035.2940000000001</v>
      </c>
      <c r="I21" s="38">
        <f t="shared" si="5"/>
        <v>50.577189324437036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s="27" customFormat="1" ht="13.5" customHeight="1" x14ac:dyDescent="0.25">
      <c r="A22" s="37">
        <v>12</v>
      </c>
      <c r="B22" s="37" t="s">
        <v>54</v>
      </c>
      <c r="C22" s="38">
        <f t="shared" si="3"/>
        <v>3716</v>
      </c>
      <c r="D22" s="39">
        <v>945</v>
      </c>
      <c r="E22" s="40">
        <v>2771</v>
      </c>
      <c r="F22" s="38">
        <f t="shared" si="4"/>
        <v>2911.7960000000003</v>
      </c>
      <c r="G22" s="38">
        <v>520.69500000000005</v>
      </c>
      <c r="H22" s="38">
        <v>2391.1010000000001</v>
      </c>
      <c r="I22" s="38">
        <f t="shared" si="5"/>
        <v>78.358342303552206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s="27" customFormat="1" ht="13.5" customHeight="1" x14ac:dyDescent="0.25">
      <c r="A23" s="37">
        <v>13</v>
      </c>
      <c r="B23" s="37" t="s">
        <v>55</v>
      </c>
      <c r="C23" s="38">
        <f t="shared" si="3"/>
        <v>3818</v>
      </c>
      <c r="D23" s="39">
        <v>960</v>
      </c>
      <c r="E23" s="40">
        <v>2858</v>
      </c>
      <c r="F23" s="38">
        <f t="shared" si="4"/>
        <v>3902.6279999999997</v>
      </c>
      <c r="G23" s="38">
        <v>1862.145</v>
      </c>
      <c r="H23" s="38">
        <v>2040.4829999999999</v>
      </c>
      <c r="I23" s="38">
        <f t="shared" si="5"/>
        <v>102.21655316919853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s="27" customFormat="1" ht="13.5" customHeight="1" x14ac:dyDescent="0.25">
      <c r="A24" s="37">
        <v>14</v>
      </c>
      <c r="B24" s="37" t="s">
        <v>56</v>
      </c>
      <c r="C24" s="38">
        <f t="shared" si="3"/>
        <v>930</v>
      </c>
      <c r="D24" s="39">
        <v>168</v>
      </c>
      <c r="E24" s="39">
        <v>762</v>
      </c>
      <c r="F24" s="38">
        <f t="shared" si="4"/>
        <v>693</v>
      </c>
      <c r="G24" s="38">
        <v>199</v>
      </c>
      <c r="H24" s="38">
        <v>494</v>
      </c>
      <c r="I24" s="38">
        <f t="shared" si="5"/>
        <v>74.516129032258064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s="27" customFormat="1" ht="13.5" customHeight="1" x14ac:dyDescent="0.25">
      <c r="A25" s="37">
        <v>15</v>
      </c>
      <c r="B25" s="37" t="s">
        <v>57</v>
      </c>
      <c r="C25" s="38">
        <f t="shared" si="3"/>
        <v>4121</v>
      </c>
      <c r="D25" s="39">
        <v>746</v>
      </c>
      <c r="E25" s="40">
        <v>3375</v>
      </c>
      <c r="F25" s="38">
        <f t="shared" si="4"/>
        <v>3577.3999999999996</v>
      </c>
      <c r="G25" s="38">
        <v>410.7</v>
      </c>
      <c r="H25" s="38">
        <v>3166.7</v>
      </c>
      <c r="I25" s="38">
        <f t="shared" si="5"/>
        <v>86.809026935209886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s="27" customFormat="1" ht="13.5" customHeight="1" x14ac:dyDescent="0.25">
      <c r="A26" s="37">
        <v>16</v>
      </c>
      <c r="B26" s="37" t="s">
        <v>58</v>
      </c>
      <c r="C26" s="38">
        <f t="shared" si="3"/>
        <v>5168</v>
      </c>
      <c r="D26" s="40">
        <v>1398</v>
      </c>
      <c r="E26" s="40">
        <v>3770</v>
      </c>
      <c r="F26" s="38">
        <f t="shared" si="4"/>
        <v>3500</v>
      </c>
      <c r="G26" s="38">
        <v>742</v>
      </c>
      <c r="H26" s="38">
        <v>2758</v>
      </c>
      <c r="I26" s="38">
        <f t="shared" si="5"/>
        <v>67.724458204334368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s="27" customFormat="1" ht="13.5" customHeight="1" x14ac:dyDescent="0.25">
      <c r="A27" s="37">
        <v>17</v>
      </c>
      <c r="B27" s="37" t="s">
        <v>59</v>
      </c>
      <c r="C27" s="38">
        <f t="shared" si="3"/>
        <v>2535</v>
      </c>
      <c r="D27" s="39">
        <v>564</v>
      </c>
      <c r="E27" s="40">
        <v>1971</v>
      </c>
      <c r="F27" s="38">
        <f t="shared" si="4"/>
        <v>2103</v>
      </c>
      <c r="G27" s="38">
        <v>197</v>
      </c>
      <c r="H27" s="38">
        <v>1906</v>
      </c>
      <c r="I27" s="38">
        <f t="shared" si="5"/>
        <v>82.958579881656803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s="27" customFormat="1" ht="13.5" customHeight="1" x14ac:dyDescent="0.25">
      <c r="A28" s="37">
        <v>18</v>
      </c>
      <c r="B28" s="37" t="s">
        <v>60</v>
      </c>
      <c r="C28" s="38">
        <f t="shared" si="3"/>
        <v>4450</v>
      </c>
      <c r="D28" s="40">
        <v>1274</v>
      </c>
      <c r="E28" s="40">
        <v>3176</v>
      </c>
      <c r="F28" s="38">
        <f t="shared" si="4"/>
        <v>3802</v>
      </c>
      <c r="G28" s="38">
        <v>688</v>
      </c>
      <c r="H28" s="38">
        <v>3114</v>
      </c>
      <c r="I28" s="38">
        <f t="shared" si="5"/>
        <v>85.438202247191015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s="27" customFormat="1" ht="13.5" customHeight="1" x14ac:dyDescent="0.25">
      <c r="A29" s="42">
        <v>19</v>
      </c>
      <c r="B29" s="42" t="s">
        <v>61</v>
      </c>
      <c r="C29" s="38">
        <f t="shared" si="3"/>
        <v>2596</v>
      </c>
      <c r="D29" s="39">
        <v>623</v>
      </c>
      <c r="E29" s="40">
        <v>1973</v>
      </c>
      <c r="F29" s="38">
        <f t="shared" si="4"/>
        <v>2257</v>
      </c>
      <c r="G29" s="38">
        <v>330</v>
      </c>
      <c r="H29" s="38">
        <f>10+104+987+826</f>
        <v>1927</v>
      </c>
      <c r="I29" s="38">
        <f t="shared" si="5"/>
        <v>86.941448382126353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s="27" customFormat="1" ht="13.5" customHeight="1" x14ac:dyDescent="0.25">
      <c r="A30" s="37">
        <v>20</v>
      </c>
      <c r="B30" s="37" t="s">
        <v>62</v>
      </c>
      <c r="C30" s="38">
        <f t="shared" si="3"/>
        <v>2339</v>
      </c>
      <c r="D30" s="39">
        <v>726</v>
      </c>
      <c r="E30" s="40">
        <v>1613</v>
      </c>
      <c r="F30" s="38">
        <f t="shared" si="4"/>
        <v>1694.5700000000002</v>
      </c>
      <c r="G30" s="38">
        <v>390.37</v>
      </c>
      <c r="H30" s="38">
        <v>1304.2</v>
      </c>
      <c r="I30" s="38">
        <f t="shared" si="5"/>
        <v>72.448482257374963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s="27" customFormat="1" ht="13.5" customHeight="1" x14ac:dyDescent="0.25">
      <c r="A31" s="37">
        <v>21</v>
      </c>
      <c r="B31" s="37" t="s">
        <v>63</v>
      </c>
      <c r="C31" s="38">
        <f t="shared" si="3"/>
        <v>4086</v>
      </c>
      <c r="D31" s="40">
        <v>1240</v>
      </c>
      <c r="E31" s="40">
        <v>2846</v>
      </c>
      <c r="F31" s="38">
        <f t="shared" si="4"/>
        <v>3624.3284999999996</v>
      </c>
      <c r="G31" s="38">
        <v>675.18</v>
      </c>
      <c r="H31" s="38">
        <f>2797.0885+152.06</f>
        <v>2949.1484999999998</v>
      </c>
      <c r="I31" s="38">
        <f t="shared" si="5"/>
        <v>88.701138032305423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s="27" customFormat="1" ht="13.5" customHeight="1" x14ac:dyDescent="0.25">
      <c r="A32" s="37">
        <v>22</v>
      </c>
      <c r="B32" s="37" t="s">
        <v>64</v>
      </c>
      <c r="C32" s="38">
        <f t="shared" si="3"/>
        <v>4148</v>
      </c>
      <c r="D32" s="40">
        <v>1040</v>
      </c>
      <c r="E32" s="40">
        <v>3108</v>
      </c>
      <c r="F32" s="38">
        <f t="shared" si="4"/>
        <v>3603</v>
      </c>
      <c r="G32" s="38">
        <v>561</v>
      </c>
      <c r="H32" s="38">
        <v>3042</v>
      </c>
      <c r="I32" s="38">
        <f t="shared" si="5"/>
        <v>86.861137897782058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s="27" customFormat="1" ht="13.5" customHeight="1" x14ac:dyDescent="0.25">
      <c r="A33" s="42">
        <v>23</v>
      </c>
      <c r="B33" s="42" t="s">
        <v>65</v>
      </c>
      <c r="C33" s="38">
        <f t="shared" si="3"/>
        <v>3143</v>
      </c>
      <c r="D33" s="39">
        <v>564</v>
      </c>
      <c r="E33" s="40">
        <v>2579</v>
      </c>
      <c r="F33" s="38">
        <f t="shared" si="4"/>
        <v>3043</v>
      </c>
      <c r="G33" s="38">
        <v>366</v>
      </c>
      <c r="H33" s="38">
        <v>2677</v>
      </c>
      <c r="I33" s="38">
        <f t="shared" si="5"/>
        <v>96.818326439707278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s="27" customFormat="1" ht="13.5" customHeight="1" x14ac:dyDescent="0.25">
      <c r="A34" s="37">
        <v>24</v>
      </c>
      <c r="B34" s="37" t="s">
        <v>66</v>
      </c>
      <c r="C34" s="38">
        <f t="shared" si="3"/>
        <v>2862</v>
      </c>
      <c r="D34" s="39">
        <v>492</v>
      </c>
      <c r="E34" s="40">
        <v>2370</v>
      </c>
      <c r="F34" s="38">
        <f t="shared" si="4"/>
        <v>3479</v>
      </c>
      <c r="G34" s="38">
        <v>699</v>
      </c>
      <c r="H34" s="38">
        <v>2780</v>
      </c>
      <c r="I34" s="38">
        <f t="shared" si="5"/>
        <v>121.55835080363381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s="27" customFormat="1" ht="13.5" customHeight="1" x14ac:dyDescent="0.25">
      <c r="A35" s="37">
        <v>25</v>
      </c>
      <c r="B35" s="37" t="s">
        <v>67</v>
      </c>
      <c r="C35" s="38">
        <f t="shared" si="3"/>
        <v>5204</v>
      </c>
      <c r="D35" s="40">
        <v>1191</v>
      </c>
      <c r="E35" s="40">
        <v>4013</v>
      </c>
      <c r="F35" s="38">
        <f t="shared" si="4"/>
        <v>3874.8849999999998</v>
      </c>
      <c r="G35" s="38">
        <v>668.47500000000002</v>
      </c>
      <c r="H35" s="38">
        <v>3206.41</v>
      </c>
      <c r="I35" s="38">
        <f t="shared" si="5"/>
        <v>74.459742505764794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s="27" customFormat="1" ht="13.5" customHeight="1" x14ac:dyDescent="0.25">
      <c r="A36" s="37">
        <v>26</v>
      </c>
      <c r="B36" s="37" t="s">
        <v>68</v>
      </c>
      <c r="C36" s="38">
        <f t="shared" si="3"/>
        <v>4481</v>
      </c>
      <c r="D36" s="39">
        <v>781</v>
      </c>
      <c r="E36" s="40">
        <v>3700</v>
      </c>
      <c r="F36" s="38">
        <f t="shared" si="4"/>
        <v>3116</v>
      </c>
      <c r="G36" s="38">
        <v>404</v>
      </c>
      <c r="H36" s="38">
        <v>2712</v>
      </c>
      <c r="I36" s="38">
        <f t="shared" si="5"/>
        <v>69.538049542512837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s="27" customFormat="1" ht="13.5" customHeight="1" x14ac:dyDescent="0.25">
      <c r="A37" s="37">
        <v>27</v>
      </c>
      <c r="B37" s="37" t="s">
        <v>69</v>
      </c>
      <c r="C37" s="38">
        <f t="shared" si="3"/>
        <v>1839</v>
      </c>
      <c r="D37" s="39">
        <v>409</v>
      </c>
      <c r="E37" s="40">
        <v>1430</v>
      </c>
      <c r="F37" s="38">
        <f t="shared" si="4"/>
        <v>2093</v>
      </c>
      <c r="G37" s="38">
        <v>1005</v>
      </c>
      <c r="H37" s="38">
        <v>1088</v>
      </c>
      <c r="I37" s="38">
        <f t="shared" si="5"/>
        <v>113.81185426862426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s="27" customFormat="1" ht="13.5" customHeight="1" x14ac:dyDescent="0.25">
      <c r="A38" s="37">
        <v>28</v>
      </c>
      <c r="B38" s="37" t="s">
        <v>70</v>
      </c>
      <c r="C38" s="38">
        <f t="shared" si="3"/>
        <v>4860</v>
      </c>
      <c r="D38" s="40">
        <v>1138</v>
      </c>
      <c r="E38" s="40">
        <v>3722</v>
      </c>
      <c r="F38" s="38">
        <f t="shared" si="4"/>
        <v>3219.5880000000002</v>
      </c>
      <c r="G38" s="38">
        <v>631.44000000000005</v>
      </c>
      <c r="H38" s="38">
        <v>2588.1480000000001</v>
      </c>
      <c r="I38" s="38">
        <f t="shared" si="5"/>
        <v>66.24666666666667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s="27" customFormat="1" ht="13.5" customHeight="1" x14ac:dyDescent="0.25">
      <c r="A39" s="37">
        <v>29</v>
      </c>
      <c r="B39" s="37" t="s">
        <v>71</v>
      </c>
      <c r="C39" s="38">
        <f t="shared" si="3"/>
        <v>4663</v>
      </c>
      <c r="D39" s="40">
        <v>1192</v>
      </c>
      <c r="E39" s="40">
        <v>3471</v>
      </c>
      <c r="F39" s="38">
        <f t="shared" si="4"/>
        <v>3926</v>
      </c>
      <c r="G39" s="38">
        <v>657</v>
      </c>
      <c r="H39" s="38">
        <v>3269</v>
      </c>
      <c r="I39" s="38">
        <f t="shared" si="5"/>
        <v>84.194724426334972</v>
      </c>
      <c r="J39" s="28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s="27" customFormat="1" ht="13.5" customHeight="1" x14ac:dyDescent="0.25">
      <c r="A40" s="37">
        <v>30</v>
      </c>
      <c r="B40" s="37" t="s">
        <v>72</v>
      </c>
      <c r="C40" s="38">
        <f t="shared" si="3"/>
        <v>2817</v>
      </c>
      <c r="D40" s="39">
        <v>471</v>
      </c>
      <c r="E40" s="40">
        <v>2346</v>
      </c>
      <c r="F40" s="38">
        <f t="shared" si="4"/>
        <v>2278</v>
      </c>
      <c r="G40" s="38">
        <v>372</v>
      </c>
      <c r="H40" s="38">
        <v>1906</v>
      </c>
      <c r="I40" s="38">
        <f t="shared" si="5"/>
        <v>80.866169684061063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s="27" customFormat="1" ht="13.5" customHeight="1" x14ac:dyDescent="0.25">
      <c r="A41" s="37">
        <v>31</v>
      </c>
      <c r="B41" s="37" t="s">
        <v>73</v>
      </c>
      <c r="C41" s="38">
        <f t="shared" si="3"/>
        <v>4313</v>
      </c>
      <c r="D41" s="39">
        <v>863</v>
      </c>
      <c r="E41" s="40">
        <v>3450</v>
      </c>
      <c r="F41" s="38">
        <f t="shared" si="4"/>
        <v>3249</v>
      </c>
      <c r="G41" s="38">
        <v>477</v>
      </c>
      <c r="H41" s="38">
        <v>2772</v>
      </c>
      <c r="I41" s="38">
        <f t="shared" si="5"/>
        <v>75.330396475770925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s="27" customFormat="1" ht="13.5" customHeight="1" x14ac:dyDescent="0.25">
      <c r="A42" s="37">
        <v>32</v>
      </c>
      <c r="B42" s="37" t="s">
        <v>74</v>
      </c>
      <c r="C42" s="38">
        <f t="shared" si="3"/>
        <v>5239</v>
      </c>
      <c r="D42" s="40">
        <v>1249</v>
      </c>
      <c r="E42" s="40">
        <v>3990</v>
      </c>
      <c r="F42" s="38">
        <f t="shared" si="4"/>
        <v>3328</v>
      </c>
      <c r="G42" s="38">
        <v>710</v>
      </c>
      <c r="H42" s="38">
        <v>2618</v>
      </c>
      <c r="I42" s="38">
        <f t="shared" si="5"/>
        <v>63.523573200992558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s="27" customFormat="1" ht="13.5" customHeight="1" x14ac:dyDescent="0.25">
      <c r="A43" s="37">
        <v>33</v>
      </c>
      <c r="B43" s="37" t="s">
        <v>75</v>
      </c>
      <c r="C43" s="38">
        <f t="shared" si="3"/>
        <v>4421</v>
      </c>
      <c r="D43" s="40">
        <v>1173</v>
      </c>
      <c r="E43" s="40">
        <v>3248</v>
      </c>
      <c r="F43" s="38">
        <f t="shared" si="4"/>
        <v>2682</v>
      </c>
      <c r="G43" s="38">
        <v>654</v>
      </c>
      <c r="H43" s="38">
        <v>2028</v>
      </c>
      <c r="I43" s="38">
        <f t="shared" si="5"/>
        <v>60.665007916760914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s="27" customFormat="1" ht="13.5" customHeight="1" x14ac:dyDescent="0.25">
      <c r="A44" s="37">
        <v>34</v>
      </c>
      <c r="B44" s="37" t="s">
        <v>76</v>
      </c>
      <c r="C44" s="38">
        <f t="shared" si="3"/>
        <v>3319</v>
      </c>
      <c r="D44" s="39">
        <v>729</v>
      </c>
      <c r="E44" s="40">
        <v>2590</v>
      </c>
      <c r="F44" s="38">
        <f t="shared" si="4"/>
        <v>2600</v>
      </c>
      <c r="G44" s="38">
        <v>399</v>
      </c>
      <c r="H44" s="38">
        <v>2201</v>
      </c>
      <c r="I44" s="38">
        <f>F44/C44*100</f>
        <v>78.336848448327814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s="27" customFormat="1" ht="13.5" customHeight="1" x14ac:dyDescent="0.25">
      <c r="A45" s="37">
        <v>35</v>
      </c>
      <c r="B45" s="37" t="s">
        <v>77</v>
      </c>
      <c r="C45" s="38"/>
      <c r="D45" s="40"/>
      <c r="E45" s="39" t="s">
        <v>106</v>
      </c>
      <c r="F45" s="38">
        <f t="shared" si="4"/>
        <v>0</v>
      </c>
      <c r="G45" s="38"/>
      <c r="H45" s="38"/>
      <c r="I45" s="38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s="27" customFormat="1" ht="13.5" customHeight="1" x14ac:dyDescent="0.25">
      <c r="A46" s="37">
        <v>36</v>
      </c>
      <c r="B46" s="37" t="s">
        <v>78</v>
      </c>
      <c r="C46" s="38">
        <f t="shared" ref="C46:C47" si="6">SUM(D46:E46)</f>
        <v>0</v>
      </c>
      <c r="D46" s="39" t="s">
        <v>106</v>
      </c>
      <c r="E46" s="39" t="s">
        <v>106</v>
      </c>
      <c r="F46" s="38">
        <f t="shared" si="4"/>
        <v>0</v>
      </c>
      <c r="G46" s="38"/>
      <c r="H46" s="38"/>
      <c r="I46" s="38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s="27" customFormat="1" ht="13.5" customHeight="1" x14ac:dyDescent="0.25">
      <c r="A47" s="37">
        <v>37</v>
      </c>
      <c r="B47" s="37" t="s">
        <v>79</v>
      </c>
      <c r="C47" s="38">
        <f t="shared" si="6"/>
        <v>0</v>
      </c>
      <c r="D47" s="39" t="s">
        <v>106</v>
      </c>
      <c r="E47" s="39" t="s">
        <v>106</v>
      </c>
      <c r="F47" s="38">
        <f t="shared" si="4"/>
        <v>0</v>
      </c>
      <c r="G47" s="38"/>
      <c r="H47" s="38"/>
      <c r="I47" s="38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s="27" customFormat="1" ht="13.5" customHeight="1" x14ac:dyDescent="0.25">
      <c r="A48" s="43" t="s">
        <v>26</v>
      </c>
      <c r="B48" s="43" t="s">
        <v>80</v>
      </c>
      <c r="C48" s="36">
        <f t="shared" ref="C48:H48" si="7">SUM(C49:C57)</f>
        <v>10611</v>
      </c>
      <c r="D48" s="36">
        <f t="shared" si="7"/>
        <v>4486</v>
      </c>
      <c r="E48" s="36">
        <f t="shared" si="7"/>
        <v>6125</v>
      </c>
      <c r="F48" s="36">
        <f t="shared" si="7"/>
        <v>10721.295</v>
      </c>
      <c r="G48" s="36">
        <f t="shared" si="7"/>
        <v>3670.107</v>
      </c>
      <c r="H48" s="36">
        <f t="shared" si="7"/>
        <v>7051.1880000000001</v>
      </c>
      <c r="I48" s="24">
        <f t="shared" ref="I48:I57" si="8">F48/C48*100</f>
        <v>101.03944020356235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s="27" customFormat="1" ht="13.5" customHeight="1" x14ac:dyDescent="0.25">
      <c r="A49" s="37">
        <v>38</v>
      </c>
      <c r="B49" s="37" t="s">
        <v>81</v>
      </c>
      <c r="C49" s="38">
        <f t="shared" ref="C49:C57" si="9">SUM(D49:E49)</f>
        <v>877</v>
      </c>
      <c r="D49" s="39">
        <v>150</v>
      </c>
      <c r="E49" s="39">
        <v>727</v>
      </c>
      <c r="F49" s="38">
        <f t="shared" ref="F49:F58" si="10">SUM(G49:H49)</f>
        <v>741.59</v>
      </c>
      <c r="G49" s="38">
        <v>67.59</v>
      </c>
      <c r="H49" s="38">
        <v>674</v>
      </c>
      <c r="I49" s="38">
        <f t="shared" si="8"/>
        <v>84.559863169897369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s="27" customFormat="1" ht="13.5" customHeight="1" x14ac:dyDescent="0.25">
      <c r="A50" s="37">
        <v>39</v>
      </c>
      <c r="B50" s="37" t="s">
        <v>82</v>
      </c>
      <c r="C50" s="38">
        <f t="shared" si="9"/>
        <v>1606</v>
      </c>
      <c r="D50" s="39">
        <v>779</v>
      </c>
      <c r="E50" s="40">
        <v>827</v>
      </c>
      <c r="F50" s="38">
        <f t="shared" si="10"/>
        <v>1447</v>
      </c>
      <c r="G50" s="38">
        <v>402</v>
      </c>
      <c r="H50" s="38">
        <v>1045</v>
      </c>
      <c r="I50" s="38">
        <f t="shared" si="8"/>
        <v>90.099626400996272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s="27" customFormat="1" ht="13.5" customHeight="1" x14ac:dyDescent="0.25">
      <c r="A51" s="37">
        <v>40</v>
      </c>
      <c r="B51" s="37" t="s">
        <v>83</v>
      </c>
      <c r="C51" s="38">
        <f t="shared" si="9"/>
        <v>1307</v>
      </c>
      <c r="D51" s="39">
        <v>642</v>
      </c>
      <c r="E51" s="39">
        <v>665</v>
      </c>
      <c r="F51" s="38">
        <f t="shared" si="10"/>
        <v>1169</v>
      </c>
      <c r="G51" s="38">
        <v>310</v>
      </c>
      <c r="H51" s="38">
        <v>859</v>
      </c>
      <c r="I51" s="38">
        <f t="shared" si="8"/>
        <v>89.441469013006895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s="27" customFormat="1" ht="13.5" customHeight="1" x14ac:dyDescent="0.25">
      <c r="A52" s="37">
        <v>41</v>
      </c>
      <c r="B52" s="37" t="s">
        <v>84</v>
      </c>
      <c r="C52" s="38">
        <f t="shared" si="9"/>
        <v>1392</v>
      </c>
      <c r="D52" s="39">
        <v>642</v>
      </c>
      <c r="E52" s="39">
        <v>750</v>
      </c>
      <c r="F52" s="38">
        <f t="shared" si="10"/>
        <v>1074</v>
      </c>
      <c r="G52" s="38">
        <v>333</v>
      </c>
      <c r="H52" s="38">
        <f>659+82</f>
        <v>741</v>
      </c>
      <c r="I52" s="38">
        <f t="shared" si="8"/>
        <v>77.15517241379311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s="27" customFormat="1" ht="13.5" customHeight="1" x14ac:dyDescent="0.25">
      <c r="A53" s="37">
        <v>42</v>
      </c>
      <c r="B53" s="37" t="s">
        <v>85</v>
      </c>
      <c r="C53" s="38">
        <f t="shared" si="9"/>
        <v>872</v>
      </c>
      <c r="D53" s="39">
        <v>257</v>
      </c>
      <c r="E53" s="39">
        <v>615</v>
      </c>
      <c r="F53" s="38">
        <f t="shared" si="10"/>
        <v>626.57199999999989</v>
      </c>
      <c r="G53" s="38">
        <v>83.516999999999996</v>
      </c>
      <c r="H53" s="38">
        <v>543.05499999999995</v>
      </c>
      <c r="I53" s="38">
        <f t="shared" si="8"/>
        <v>71.854587155963287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s="27" customFormat="1" ht="13.5" customHeight="1" x14ac:dyDescent="0.25">
      <c r="A54" s="37">
        <v>43</v>
      </c>
      <c r="B54" s="37" t="s">
        <v>86</v>
      </c>
      <c r="C54" s="38">
        <f t="shared" si="9"/>
        <v>996</v>
      </c>
      <c r="D54" s="39">
        <v>490</v>
      </c>
      <c r="E54" s="39">
        <v>506</v>
      </c>
      <c r="F54" s="38">
        <f t="shared" si="10"/>
        <v>950</v>
      </c>
      <c r="G54" s="38">
        <v>450</v>
      </c>
      <c r="H54" s="38">
        <v>500</v>
      </c>
      <c r="I54" s="38">
        <f t="shared" si="8"/>
        <v>95.381526104417674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s="27" customFormat="1" ht="13.5" customHeight="1" x14ac:dyDescent="0.25">
      <c r="A55" s="37">
        <v>44</v>
      </c>
      <c r="B55" s="37" t="s">
        <v>87</v>
      </c>
      <c r="C55" s="38">
        <f t="shared" si="9"/>
        <v>1397</v>
      </c>
      <c r="D55" s="39">
        <v>417</v>
      </c>
      <c r="E55" s="39">
        <v>980</v>
      </c>
      <c r="F55" s="38">
        <f t="shared" si="10"/>
        <v>966</v>
      </c>
      <c r="G55" s="38">
        <v>220</v>
      </c>
      <c r="H55" s="38">
        <v>746</v>
      </c>
      <c r="I55" s="38">
        <f t="shared" si="8"/>
        <v>69.148174659985685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s="27" customFormat="1" ht="13.5" customHeight="1" x14ac:dyDescent="0.25">
      <c r="A56" s="37">
        <v>45</v>
      </c>
      <c r="B56" s="37" t="s">
        <v>88</v>
      </c>
      <c r="C56" s="38">
        <f t="shared" si="9"/>
        <v>1429</v>
      </c>
      <c r="D56" s="39">
        <v>914</v>
      </c>
      <c r="E56" s="39">
        <v>515</v>
      </c>
      <c r="F56" s="38">
        <f t="shared" si="10"/>
        <v>2313.1329999999998</v>
      </c>
      <c r="G56" s="38">
        <v>1700</v>
      </c>
      <c r="H56" s="38">
        <v>613.13300000000004</v>
      </c>
      <c r="I56" s="38">
        <f t="shared" si="8"/>
        <v>161.87074877536739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s="27" customFormat="1" ht="13.5" customHeight="1" x14ac:dyDescent="0.25">
      <c r="A57" s="37">
        <v>46</v>
      </c>
      <c r="B57" s="37" t="s">
        <v>89</v>
      </c>
      <c r="C57" s="38">
        <f t="shared" si="9"/>
        <v>735</v>
      </c>
      <c r="D57" s="39">
        <v>195</v>
      </c>
      <c r="E57" s="39">
        <v>540</v>
      </c>
      <c r="F57" s="38">
        <f t="shared" si="10"/>
        <v>1434</v>
      </c>
      <c r="G57" s="38">
        <v>104</v>
      </c>
      <c r="H57" s="38">
        <v>1330</v>
      </c>
      <c r="I57" s="38">
        <f t="shared" si="8"/>
        <v>195.10204081632654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s="27" customFormat="1" ht="13.5" customHeight="1" x14ac:dyDescent="0.25">
      <c r="A58" s="34" t="s">
        <v>90</v>
      </c>
      <c r="B58" s="44" t="s">
        <v>91</v>
      </c>
      <c r="C58" s="38"/>
      <c r="D58" s="36"/>
      <c r="E58" s="36"/>
      <c r="F58" s="38">
        <f t="shared" si="10"/>
        <v>0</v>
      </c>
      <c r="G58" s="45"/>
      <c r="H58" s="45"/>
      <c r="I58" s="38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s="27" customFormat="1" ht="12.75" customHeight="1" x14ac:dyDescent="0.25">
      <c r="A59" s="32" t="s">
        <v>18</v>
      </c>
      <c r="B59" s="46" t="s">
        <v>107</v>
      </c>
      <c r="C59" s="33">
        <f t="shared" ref="C59:H59" si="11">C60</f>
        <v>6026</v>
      </c>
      <c r="D59" s="33">
        <f t="shared" si="11"/>
        <v>0</v>
      </c>
      <c r="E59" s="33">
        <f t="shared" si="11"/>
        <v>6026</v>
      </c>
      <c r="F59" s="33">
        <f t="shared" si="11"/>
        <v>3859.991</v>
      </c>
      <c r="G59" s="33">
        <f t="shared" si="11"/>
        <v>0</v>
      </c>
      <c r="H59" s="33">
        <f t="shared" si="11"/>
        <v>3859.991</v>
      </c>
      <c r="I59" s="33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s="27" customFormat="1" ht="12.75" customHeight="1" x14ac:dyDescent="0.25">
      <c r="A60" s="34"/>
      <c r="B60" s="35" t="s">
        <v>93</v>
      </c>
      <c r="C60" s="36">
        <f t="shared" ref="C60:H60" si="12">SUM(C61:C69)</f>
        <v>6026</v>
      </c>
      <c r="D60" s="36">
        <f t="shared" si="12"/>
        <v>0</v>
      </c>
      <c r="E60" s="36">
        <f t="shared" si="12"/>
        <v>6026</v>
      </c>
      <c r="F60" s="36">
        <f t="shared" si="12"/>
        <v>3859.991</v>
      </c>
      <c r="G60" s="36">
        <f t="shared" si="12"/>
        <v>0</v>
      </c>
      <c r="H60" s="36">
        <f t="shared" si="12"/>
        <v>3859.991</v>
      </c>
      <c r="I60" s="38">
        <f t="shared" ref="I60:I69" si="13">F60/C60*100</f>
        <v>64.055609027547305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s="27" customFormat="1" ht="12.75" customHeight="1" x14ac:dyDescent="0.25">
      <c r="A61" s="48">
        <v>1</v>
      </c>
      <c r="B61" s="49" t="s">
        <v>81</v>
      </c>
      <c r="C61" s="38">
        <f t="shared" ref="C61:C69" si="14">SUM(D61:E61)</f>
        <v>430</v>
      </c>
      <c r="D61" s="39"/>
      <c r="E61" s="39">
        <v>430</v>
      </c>
      <c r="F61" s="38">
        <f t="shared" ref="F61:F70" si="15">SUM(G61:H61)</f>
        <v>389</v>
      </c>
      <c r="G61" s="50"/>
      <c r="H61" s="50">
        <v>389</v>
      </c>
      <c r="I61" s="38">
        <f t="shared" si="13"/>
        <v>90.465116279069775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s="27" customFormat="1" ht="12.75" customHeight="1" x14ac:dyDescent="0.25">
      <c r="A62" s="48">
        <v>2</v>
      </c>
      <c r="B62" s="49" t="s">
        <v>82</v>
      </c>
      <c r="C62" s="38">
        <f t="shared" si="14"/>
        <v>881</v>
      </c>
      <c r="D62" s="39"/>
      <c r="E62" s="39">
        <v>881</v>
      </c>
      <c r="F62" s="38">
        <f t="shared" si="15"/>
        <v>294</v>
      </c>
      <c r="G62" s="36"/>
      <c r="H62" s="36">
        <v>294</v>
      </c>
      <c r="I62" s="38">
        <f t="shared" si="13"/>
        <v>33.371169125993191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s="27" customFormat="1" ht="12.75" customHeight="1" x14ac:dyDescent="0.25">
      <c r="A63" s="48">
        <v>3</v>
      </c>
      <c r="B63" s="49" t="s">
        <v>83</v>
      </c>
      <c r="C63" s="38">
        <f t="shared" si="14"/>
        <v>349</v>
      </c>
      <c r="D63" s="39"/>
      <c r="E63" s="39">
        <v>349</v>
      </c>
      <c r="F63" s="38">
        <f t="shared" si="15"/>
        <v>86</v>
      </c>
      <c r="G63" s="50"/>
      <c r="H63" s="50">
        <v>86</v>
      </c>
      <c r="I63" s="38">
        <f t="shared" si="13"/>
        <v>24.641833810888254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s="27" customFormat="1" ht="12.75" customHeight="1" x14ac:dyDescent="0.25">
      <c r="A64" s="48">
        <v>4</v>
      </c>
      <c r="B64" s="49" t="s">
        <v>84</v>
      </c>
      <c r="C64" s="38">
        <f t="shared" si="14"/>
        <v>865</v>
      </c>
      <c r="D64" s="39"/>
      <c r="E64" s="39">
        <v>865</v>
      </c>
      <c r="F64" s="38">
        <f t="shared" si="15"/>
        <v>0</v>
      </c>
      <c r="G64" s="50"/>
      <c r="H64" s="50"/>
      <c r="I64" s="38">
        <f t="shared" si="13"/>
        <v>0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s="27" customFormat="1" ht="12.75" customHeight="1" x14ac:dyDescent="0.25">
      <c r="A65" s="48">
        <v>5</v>
      </c>
      <c r="B65" s="49" t="s">
        <v>85</v>
      </c>
      <c r="C65" s="38">
        <f t="shared" si="14"/>
        <v>897</v>
      </c>
      <c r="D65" s="39"/>
      <c r="E65" s="39">
        <v>897</v>
      </c>
      <c r="F65" s="38">
        <f t="shared" si="15"/>
        <v>271.14999999999998</v>
      </c>
      <c r="G65" s="50"/>
      <c r="H65" s="50">
        <v>271.14999999999998</v>
      </c>
      <c r="I65" s="38">
        <f t="shared" si="13"/>
        <v>30.228539576365659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s="27" customFormat="1" ht="12.75" customHeight="1" x14ac:dyDescent="0.25">
      <c r="A66" s="48">
        <v>6</v>
      </c>
      <c r="B66" s="49" t="s">
        <v>86</v>
      </c>
      <c r="C66" s="38">
        <f t="shared" si="14"/>
        <v>340</v>
      </c>
      <c r="D66" s="39"/>
      <c r="E66" s="39">
        <v>340</v>
      </c>
      <c r="F66" s="38">
        <f t="shared" si="15"/>
        <v>525.70799999999997</v>
      </c>
      <c r="G66" s="50"/>
      <c r="H66" s="51">
        <v>525.70799999999997</v>
      </c>
      <c r="I66" s="38">
        <f t="shared" si="13"/>
        <v>154.62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s="27" customFormat="1" ht="12.75" customHeight="1" x14ac:dyDescent="0.25">
      <c r="A67" s="48">
        <v>7</v>
      </c>
      <c r="B67" s="49" t="s">
        <v>87</v>
      </c>
      <c r="C67" s="38">
        <f t="shared" si="14"/>
        <v>352</v>
      </c>
      <c r="D67" s="39"/>
      <c r="E67" s="39">
        <v>352</v>
      </c>
      <c r="F67" s="38">
        <f t="shared" si="15"/>
        <v>176</v>
      </c>
      <c r="G67" s="50"/>
      <c r="H67" s="50">
        <v>176</v>
      </c>
      <c r="I67" s="38">
        <f t="shared" si="13"/>
        <v>50</v>
      </c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s="27" customFormat="1" ht="12.75" customHeight="1" x14ac:dyDescent="0.25">
      <c r="A68" s="48">
        <v>8</v>
      </c>
      <c r="B68" s="49" t="s">
        <v>88</v>
      </c>
      <c r="C68" s="38">
        <f t="shared" si="14"/>
        <v>319</v>
      </c>
      <c r="D68" s="39"/>
      <c r="E68" s="39">
        <v>319</v>
      </c>
      <c r="F68" s="38">
        <f t="shared" si="15"/>
        <v>208.13300000000001</v>
      </c>
      <c r="G68" s="50"/>
      <c r="H68" s="51">
        <v>208.13300000000001</v>
      </c>
      <c r="I68" s="38">
        <f t="shared" si="13"/>
        <v>65.24545454545455</v>
      </c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s="27" customFormat="1" ht="12.75" customHeight="1" x14ac:dyDescent="0.25">
      <c r="A69" s="48">
        <v>9</v>
      </c>
      <c r="B69" s="37" t="s">
        <v>89</v>
      </c>
      <c r="C69" s="38">
        <f t="shared" si="14"/>
        <v>1593</v>
      </c>
      <c r="D69" s="40"/>
      <c r="E69" s="40">
        <v>1593</v>
      </c>
      <c r="F69" s="38">
        <f t="shared" si="15"/>
        <v>1910</v>
      </c>
      <c r="G69" s="50">
        <v>0</v>
      </c>
      <c r="H69" s="50">
        <v>1910</v>
      </c>
      <c r="I69" s="38">
        <f t="shared" si="13"/>
        <v>119.89956057752669</v>
      </c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s="27" customFormat="1" ht="12.75" customHeight="1" x14ac:dyDescent="0.25">
      <c r="A70" s="52" t="s">
        <v>94</v>
      </c>
      <c r="B70" s="53" t="s">
        <v>95</v>
      </c>
      <c r="C70" s="54"/>
      <c r="D70" s="55"/>
      <c r="E70" s="55"/>
      <c r="F70" s="54">
        <f t="shared" si="15"/>
        <v>0</v>
      </c>
      <c r="G70" s="55"/>
      <c r="H70" s="55"/>
      <c r="I70" s="55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.75" customHeight="1" x14ac:dyDescent="0.25">
      <c r="A71" s="21"/>
      <c r="B71" s="2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5">
      <c r="A72" s="21"/>
      <c r="B72" s="2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5">
      <c r="A73" s="21"/>
      <c r="B73" s="2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5">
      <c r="A74" s="21"/>
      <c r="B74" s="2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5">
      <c r="A75" s="21"/>
      <c r="B75" s="2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5">
      <c r="A76" s="21"/>
      <c r="B76" s="2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5">
      <c r="A77" s="21"/>
      <c r="B77" s="2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5">
      <c r="A78" s="21"/>
      <c r="B78" s="2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5">
      <c r="A79" s="21"/>
      <c r="B79" s="2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5">
      <c r="A80" s="21"/>
      <c r="B80" s="2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5">
      <c r="A81" s="21"/>
      <c r="B81" s="2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5">
      <c r="A82" s="21"/>
      <c r="B82" s="2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5">
      <c r="A83" s="21"/>
      <c r="B83" s="2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5">
      <c r="A84" s="21"/>
      <c r="B84" s="2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5">
      <c r="A85" s="21"/>
      <c r="B85" s="2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5">
      <c r="A86" s="21"/>
      <c r="B86" s="2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5">
      <c r="A87" s="21"/>
      <c r="B87" s="2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5">
      <c r="A88" s="21"/>
      <c r="B88" s="2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5">
      <c r="A89" s="21"/>
      <c r="B89" s="2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5">
      <c r="A90" s="21"/>
      <c r="B90" s="2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5">
      <c r="A91" s="21"/>
      <c r="B91" s="2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5">
      <c r="A92" s="21"/>
      <c r="B92" s="2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5">
      <c r="A93" s="21"/>
      <c r="B93" s="2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5">
      <c r="A94" s="21"/>
      <c r="B94" s="2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5">
      <c r="A95" s="21"/>
      <c r="B95" s="2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5">
      <c r="A96" s="21"/>
      <c r="B96" s="2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5">
      <c r="A97" s="21"/>
      <c r="B97" s="2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5">
      <c r="A98" s="21"/>
      <c r="B98" s="2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5">
      <c r="A99" s="21"/>
      <c r="B99" s="2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5">
      <c r="A100" s="21"/>
      <c r="B100" s="2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21"/>
      <c r="B101" s="2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21"/>
      <c r="B102" s="2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21"/>
      <c r="B103" s="2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21"/>
      <c r="B104" s="2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21"/>
      <c r="B105" s="2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21"/>
      <c r="B106" s="2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21"/>
      <c r="B107" s="2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21"/>
      <c r="B108" s="2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21"/>
      <c r="B109" s="2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21"/>
      <c r="B110" s="2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21"/>
      <c r="B111" s="2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21"/>
      <c r="B112" s="2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21"/>
      <c r="B113" s="2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21"/>
      <c r="B114" s="2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21"/>
      <c r="B115" s="2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21"/>
      <c r="B116" s="2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21"/>
      <c r="B117" s="2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21"/>
      <c r="B118" s="2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21"/>
      <c r="B119" s="2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21"/>
      <c r="B120" s="2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21"/>
      <c r="B121" s="2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21"/>
      <c r="B122" s="2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21"/>
      <c r="B123" s="2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21"/>
      <c r="B124" s="2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21"/>
      <c r="B125" s="2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21"/>
      <c r="B126" s="2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21"/>
      <c r="B127" s="2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21"/>
      <c r="B128" s="2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21"/>
      <c r="B129" s="2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21"/>
      <c r="B130" s="2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21"/>
      <c r="B131" s="2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21"/>
      <c r="B132" s="2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21"/>
      <c r="B133" s="2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21"/>
      <c r="B134" s="2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21"/>
      <c r="B135" s="2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21"/>
      <c r="B136" s="2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21"/>
      <c r="B137" s="2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21"/>
      <c r="B138" s="2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21"/>
      <c r="B139" s="2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21"/>
      <c r="B140" s="2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21"/>
      <c r="B141" s="2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21"/>
      <c r="B142" s="2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21"/>
      <c r="B143" s="2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21"/>
      <c r="B144" s="2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21"/>
      <c r="B145" s="2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21"/>
      <c r="B146" s="2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21"/>
      <c r="B147" s="2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21"/>
      <c r="B148" s="2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21"/>
      <c r="B149" s="2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21"/>
      <c r="B150" s="2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21"/>
      <c r="B151" s="2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21"/>
      <c r="B152" s="2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21"/>
      <c r="B153" s="2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21"/>
      <c r="B154" s="2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21"/>
      <c r="B155" s="2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21"/>
      <c r="B156" s="2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21"/>
      <c r="B157" s="2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21"/>
      <c r="B158" s="2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21"/>
      <c r="B159" s="2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21"/>
      <c r="B160" s="2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21"/>
      <c r="B161" s="2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21"/>
      <c r="B162" s="2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21"/>
      <c r="B163" s="2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21"/>
      <c r="B164" s="2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21"/>
      <c r="B165" s="2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21"/>
      <c r="B166" s="2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21"/>
      <c r="B167" s="2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21"/>
      <c r="B168" s="2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21"/>
      <c r="B169" s="2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21"/>
      <c r="B170" s="2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21"/>
      <c r="B171" s="2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21"/>
      <c r="B172" s="2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21"/>
      <c r="B173" s="2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21"/>
      <c r="B174" s="2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21"/>
      <c r="B175" s="2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21"/>
      <c r="B176" s="2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21"/>
      <c r="B177" s="2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21"/>
      <c r="B178" s="2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21"/>
      <c r="B179" s="2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21"/>
      <c r="B180" s="2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21"/>
      <c r="B181" s="2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21"/>
      <c r="B182" s="2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21"/>
      <c r="B183" s="2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21"/>
      <c r="B184" s="2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21"/>
      <c r="B185" s="2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21"/>
      <c r="B186" s="2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21"/>
      <c r="B187" s="2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21"/>
      <c r="B188" s="2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21"/>
      <c r="B189" s="2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21"/>
      <c r="B190" s="2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21"/>
      <c r="B191" s="2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21"/>
      <c r="B192" s="2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21"/>
      <c r="B193" s="2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21"/>
      <c r="B194" s="2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21"/>
      <c r="B195" s="2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21"/>
      <c r="B196" s="2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21"/>
      <c r="B197" s="2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21"/>
      <c r="B198" s="2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21"/>
      <c r="B199" s="2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21"/>
      <c r="B200" s="2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21"/>
      <c r="B201" s="2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21"/>
      <c r="B202" s="2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21"/>
      <c r="B203" s="2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21"/>
      <c r="B204" s="2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21"/>
      <c r="B205" s="2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21"/>
      <c r="B206" s="2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21"/>
      <c r="B207" s="2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21"/>
      <c r="B208" s="2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21"/>
      <c r="B209" s="2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21"/>
      <c r="B210" s="2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21"/>
      <c r="B211" s="2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21"/>
      <c r="B212" s="2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21"/>
      <c r="B213" s="2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21"/>
      <c r="B214" s="2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21"/>
      <c r="B215" s="2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21"/>
      <c r="B216" s="2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21"/>
      <c r="B217" s="2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21"/>
      <c r="B218" s="2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21"/>
      <c r="B219" s="2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21"/>
      <c r="B220" s="2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21"/>
      <c r="B221" s="2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21"/>
      <c r="B222" s="2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5">
      <c r="A223" s="21"/>
      <c r="B223" s="2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5">
      <c r="A224" s="21"/>
      <c r="B224" s="2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5">
      <c r="A225" s="21"/>
      <c r="B225" s="2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5">
      <c r="A226" s="21"/>
      <c r="B226" s="2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5">
      <c r="A227" s="21"/>
      <c r="B227" s="2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5">
      <c r="A228" s="21"/>
      <c r="B228" s="2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5">
      <c r="A229" s="21"/>
      <c r="B229" s="2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5">
      <c r="A230" s="21"/>
      <c r="B230" s="2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5">
      <c r="A231" s="21"/>
      <c r="B231" s="2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5">
      <c r="A232" s="21"/>
      <c r="B232" s="2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5">
      <c r="A233" s="21"/>
      <c r="B233" s="2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5">
      <c r="A234" s="21"/>
      <c r="B234" s="2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5">
      <c r="A235" s="21"/>
      <c r="B235" s="2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5">
      <c r="A236" s="21"/>
      <c r="B236" s="2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5">
      <c r="A237" s="21"/>
      <c r="B237" s="2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5">
      <c r="A238" s="21"/>
      <c r="B238" s="2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5">
      <c r="A239" s="21"/>
      <c r="B239" s="2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5">
      <c r="A240" s="21"/>
      <c r="B240" s="2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5">
      <c r="A241" s="21"/>
      <c r="B241" s="2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5">
      <c r="A242" s="21"/>
      <c r="B242" s="2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5">
      <c r="A243" s="21"/>
      <c r="B243" s="2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5">
      <c r="A244" s="21"/>
      <c r="B244" s="2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5">
      <c r="A245" s="21"/>
      <c r="B245" s="2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5">
      <c r="A246" s="21"/>
      <c r="B246" s="2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5">
      <c r="A247" s="21"/>
      <c r="B247" s="2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5">
      <c r="A248" s="21"/>
      <c r="B248" s="2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5">
      <c r="A249" s="21"/>
      <c r="B249" s="2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5">
      <c r="A250" s="21"/>
      <c r="B250" s="2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5">
      <c r="A251" s="21"/>
      <c r="B251" s="2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5">
      <c r="A252" s="21"/>
      <c r="B252" s="2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5">
      <c r="A253" s="21"/>
      <c r="B253" s="2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5">
      <c r="A254" s="21"/>
      <c r="B254" s="2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5">
      <c r="A255" s="21"/>
      <c r="B255" s="2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5">
      <c r="A256" s="21"/>
      <c r="B256" s="2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5">
      <c r="A257" s="21"/>
      <c r="B257" s="2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5">
      <c r="A258" s="21"/>
      <c r="B258" s="2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5">
      <c r="A259" s="21"/>
      <c r="B259" s="2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5">
      <c r="A260" s="21"/>
      <c r="B260" s="2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5">
      <c r="A261" s="21"/>
      <c r="B261" s="2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5">
      <c r="A262" s="21"/>
      <c r="B262" s="2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5">
      <c r="A263" s="21"/>
      <c r="B263" s="2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5">
      <c r="A264" s="21"/>
      <c r="B264" s="2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5">
      <c r="A265" s="21"/>
      <c r="B265" s="2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5">
      <c r="A266" s="21"/>
      <c r="B266" s="2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5">
      <c r="A267" s="21"/>
      <c r="B267" s="2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5">
      <c r="A268" s="21"/>
      <c r="B268" s="2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5">
      <c r="A269" s="21"/>
      <c r="B269" s="2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5">
      <c r="A270" s="21"/>
      <c r="B270" s="2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5">
      <c r="A271" s="21"/>
      <c r="B271" s="2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5">
      <c r="A272" s="21"/>
      <c r="B272" s="2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5">
      <c r="A273" s="21"/>
      <c r="B273" s="2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5">
      <c r="A274" s="21"/>
      <c r="B274" s="2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5">
      <c r="A275" s="21"/>
      <c r="B275" s="2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5">
      <c r="A276" s="21"/>
      <c r="B276" s="2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5">
      <c r="A277" s="21"/>
      <c r="B277" s="2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5">
      <c r="A278" s="21"/>
      <c r="B278" s="2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5">
      <c r="A279" s="21"/>
      <c r="B279" s="2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5">
      <c r="A280" s="21"/>
      <c r="B280" s="2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5">
      <c r="A281" s="21"/>
      <c r="B281" s="2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5">
      <c r="A282" s="21"/>
      <c r="B282" s="2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5">
      <c r="A283" s="21"/>
      <c r="B283" s="2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5">
      <c r="A284" s="21"/>
      <c r="B284" s="2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5">
      <c r="A285" s="21"/>
      <c r="B285" s="2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5">
      <c r="A286" s="21"/>
      <c r="B286" s="2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5">
      <c r="A287" s="21"/>
      <c r="B287" s="2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5">
      <c r="A288" s="21"/>
      <c r="B288" s="2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5">
      <c r="A289" s="21"/>
      <c r="B289" s="2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5">
      <c r="A290" s="21"/>
      <c r="B290" s="2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5">
      <c r="A291" s="21"/>
      <c r="B291" s="2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5">
      <c r="A292" s="21"/>
      <c r="B292" s="2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5">
      <c r="A293" s="21"/>
      <c r="B293" s="2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5">
      <c r="A294" s="21"/>
      <c r="B294" s="2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5">
      <c r="A295" s="21"/>
      <c r="B295" s="2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5">
      <c r="A296" s="21"/>
      <c r="B296" s="2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5">
      <c r="A297" s="21"/>
      <c r="B297" s="2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5">
      <c r="A298" s="21"/>
      <c r="B298" s="2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5">
      <c r="A299" s="21"/>
      <c r="B299" s="2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5">
      <c r="A300" s="21"/>
      <c r="B300" s="2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5">
      <c r="A301" s="21"/>
      <c r="B301" s="2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5">
      <c r="A302" s="21"/>
      <c r="B302" s="2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5">
      <c r="A303" s="21"/>
      <c r="B303" s="2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5">
      <c r="A304" s="21"/>
      <c r="B304" s="2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5">
      <c r="A305" s="21"/>
      <c r="B305" s="2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5">
      <c r="A306" s="21"/>
      <c r="B306" s="2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5">
      <c r="A307" s="21"/>
      <c r="B307" s="2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5">
      <c r="A308" s="21"/>
      <c r="B308" s="2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5">
      <c r="A309" s="21"/>
      <c r="B309" s="2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5">
      <c r="A310" s="21"/>
      <c r="B310" s="2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5">
      <c r="A311" s="21"/>
      <c r="B311" s="2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5">
      <c r="A312" s="21"/>
      <c r="B312" s="2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5">
      <c r="A313" s="21"/>
      <c r="B313" s="2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5">
      <c r="A314" s="21"/>
      <c r="B314" s="2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5">
      <c r="A315" s="21"/>
      <c r="B315" s="2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5">
      <c r="A316" s="21"/>
      <c r="B316" s="2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5">
      <c r="A317" s="21"/>
      <c r="B317" s="2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5">
      <c r="A318" s="21"/>
      <c r="B318" s="2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5">
      <c r="A319" s="21"/>
      <c r="B319" s="2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5">
      <c r="A320" s="21"/>
      <c r="B320" s="2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5">
      <c r="A321" s="21"/>
      <c r="B321" s="2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5">
      <c r="A322" s="21"/>
      <c r="B322" s="2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5">
      <c r="A323" s="21"/>
      <c r="B323" s="2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5">
      <c r="A324" s="21"/>
      <c r="B324" s="2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5">
      <c r="A325" s="21"/>
      <c r="B325" s="2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5">
      <c r="A326" s="21"/>
      <c r="B326" s="2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5">
      <c r="A327" s="21"/>
      <c r="B327" s="2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5">
      <c r="A328" s="21"/>
      <c r="B328" s="2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5">
      <c r="A329" s="21"/>
      <c r="B329" s="2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5">
      <c r="A330" s="21"/>
      <c r="B330" s="2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5">
      <c r="A331" s="21"/>
      <c r="B331" s="2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5">
      <c r="A332" s="21"/>
      <c r="B332" s="2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5">
      <c r="A333" s="21"/>
      <c r="B333" s="2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5">
      <c r="A334" s="21"/>
      <c r="B334" s="2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5">
      <c r="A335" s="21"/>
      <c r="B335" s="2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5">
      <c r="A336" s="21"/>
      <c r="B336" s="2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5">
      <c r="A337" s="21"/>
      <c r="B337" s="2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5">
      <c r="A338" s="21"/>
      <c r="B338" s="2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5">
      <c r="A339" s="21"/>
      <c r="B339" s="2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5">
      <c r="A340" s="21"/>
      <c r="B340" s="2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5">
      <c r="A341" s="21"/>
      <c r="B341" s="2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5">
      <c r="A342" s="21"/>
      <c r="B342" s="2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5">
      <c r="A343" s="21"/>
      <c r="B343" s="2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5">
      <c r="A344" s="21"/>
      <c r="B344" s="2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5">
      <c r="A345" s="21"/>
      <c r="B345" s="2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5">
      <c r="A346" s="21"/>
      <c r="B346" s="2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5">
      <c r="A347" s="21"/>
      <c r="B347" s="2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5">
      <c r="A348" s="21"/>
      <c r="B348" s="2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5">
      <c r="A349" s="21"/>
      <c r="B349" s="2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5">
      <c r="A350" s="21"/>
      <c r="B350" s="2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5">
      <c r="A351" s="21"/>
      <c r="B351" s="2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5">
      <c r="A352" s="21"/>
      <c r="B352" s="2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5">
      <c r="A353" s="21"/>
      <c r="B353" s="2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5">
      <c r="A354" s="21"/>
      <c r="B354" s="2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5">
      <c r="A355" s="21"/>
      <c r="B355" s="2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5">
      <c r="A356" s="21"/>
      <c r="B356" s="2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5">
      <c r="A357" s="21"/>
      <c r="B357" s="2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5">
      <c r="A358" s="21"/>
      <c r="B358" s="2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5">
      <c r="A359" s="21"/>
      <c r="B359" s="2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5">
      <c r="A360" s="21"/>
      <c r="B360" s="2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5">
      <c r="A361" s="21"/>
      <c r="B361" s="2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5">
      <c r="A362" s="21"/>
      <c r="B362" s="2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5">
      <c r="A363" s="21"/>
      <c r="B363" s="2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5">
      <c r="A364" s="21"/>
      <c r="B364" s="2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5">
      <c r="A365" s="21"/>
      <c r="B365" s="2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5">
      <c r="A366" s="21"/>
      <c r="B366" s="2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5">
      <c r="A367" s="21"/>
      <c r="B367" s="2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5">
      <c r="A368" s="21"/>
      <c r="B368" s="2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5">
      <c r="A369" s="21"/>
      <c r="B369" s="2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5">
      <c r="A370" s="21"/>
      <c r="B370" s="2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5">
      <c r="A371" s="21"/>
      <c r="B371" s="2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5">
      <c r="A372" s="21"/>
      <c r="B372" s="2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5">
      <c r="A373" s="21"/>
      <c r="B373" s="2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5">
      <c r="A374" s="21"/>
      <c r="B374" s="2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5">
      <c r="A375" s="21"/>
      <c r="B375" s="2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5">
      <c r="A376" s="21"/>
      <c r="B376" s="2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5">
      <c r="A377" s="21"/>
      <c r="B377" s="2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5">
      <c r="A378" s="21"/>
      <c r="B378" s="2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5">
      <c r="A379" s="21"/>
      <c r="B379" s="2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5">
      <c r="A380" s="21"/>
      <c r="B380" s="2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5">
      <c r="A381" s="21"/>
      <c r="B381" s="2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5">
      <c r="A382" s="21"/>
      <c r="B382" s="2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5">
      <c r="A383" s="21"/>
      <c r="B383" s="2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5">
      <c r="A384" s="21"/>
      <c r="B384" s="2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5">
      <c r="A385" s="21"/>
      <c r="B385" s="2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5">
      <c r="A386" s="21"/>
      <c r="B386" s="2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5">
      <c r="A387" s="21"/>
      <c r="B387" s="2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5">
      <c r="A388" s="21"/>
      <c r="B388" s="2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5">
      <c r="A389" s="21"/>
      <c r="B389" s="2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5">
      <c r="A390" s="21"/>
      <c r="B390" s="2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5">
      <c r="A391" s="21"/>
      <c r="B391" s="2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5">
      <c r="A392" s="21"/>
      <c r="B392" s="2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5">
      <c r="A393" s="21"/>
      <c r="B393" s="2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5">
      <c r="A394" s="21"/>
      <c r="B394" s="2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5">
      <c r="A395" s="21"/>
      <c r="B395" s="2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5">
      <c r="A396" s="21"/>
      <c r="B396" s="2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5">
      <c r="A397" s="21"/>
      <c r="B397" s="2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5">
      <c r="A398" s="21"/>
      <c r="B398" s="2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5">
      <c r="A399" s="21"/>
      <c r="B399" s="2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5">
      <c r="A400" s="21"/>
      <c r="B400" s="2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5">
      <c r="A401" s="21"/>
      <c r="B401" s="2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5">
      <c r="A402" s="21"/>
      <c r="B402" s="2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5">
      <c r="A403" s="21"/>
      <c r="B403" s="2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5">
      <c r="A404" s="21"/>
      <c r="B404" s="2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5">
      <c r="A405" s="21"/>
      <c r="B405" s="2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5">
      <c r="A406" s="21"/>
      <c r="B406" s="2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5">
      <c r="A407" s="21"/>
      <c r="B407" s="2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5">
      <c r="A408" s="21"/>
      <c r="B408" s="2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5">
      <c r="A409" s="21"/>
      <c r="B409" s="2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5">
      <c r="A410" s="21"/>
      <c r="B410" s="2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5">
      <c r="A411" s="21"/>
      <c r="B411" s="2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5">
      <c r="A412" s="21"/>
      <c r="B412" s="2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5">
      <c r="A413" s="21"/>
      <c r="B413" s="2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5">
      <c r="A414" s="21"/>
      <c r="B414" s="2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5">
      <c r="A415" s="21"/>
      <c r="B415" s="2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5">
      <c r="A416" s="21"/>
      <c r="B416" s="2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5">
      <c r="A417" s="21"/>
      <c r="B417" s="2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5">
      <c r="A418" s="21"/>
      <c r="B418" s="2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5">
      <c r="A419" s="21"/>
      <c r="B419" s="2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5">
      <c r="A420" s="21"/>
      <c r="B420" s="2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5">
      <c r="A421" s="21"/>
      <c r="B421" s="2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5">
      <c r="A422" s="21"/>
      <c r="B422" s="2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5">
      <c r="A423" s="21"/>
      <c r="B423" s="2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5">
      <c r="A424" s="21"/>
      <c r="B424" s="2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5">
      <c r="A425" s="21"/>
      <c r="B425" s="2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5">
      <c r="A426" s="21"/>
      <c r="B426" s="2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5">
      <c r="A427" s="21"/>
      <c r="B427" s="2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5">
      <c r="A428" s="21"/>
      <c r="B428" s="2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5">
      <c r="A429" s="21"/>
      <c r="B429" s="2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5">
      <c r="A430" s="21"/>
      <c r="B430" s="2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5">
      <c r="A431" s="21"/>
      <c r="B431" s="2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5">
      <c r="A432" s="21"/>
      <c r="B432" s="2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5">
      <c r="A433" s="21"/>
      <c r="B433" s="2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5">
      <c r="A434" s="21"/>
      <c r="B434" s="2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5">
      <c r="A435" s="21"/>
      <c r="B435" s="2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5">
      <c r="A436" s="21"/>
      <c r="B436" s="2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5">
      <c r="A437" s="21"/>
      <c r="B437" s="2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5">
      <c r="A438" s="21"/>
      <c r="B438" s="2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5">
      <c r="A439" s="21"/>
      <c r="B439" s="2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5">
      <c r="A440" s="21"/>
      <c r="B440" s="2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5">
      <c r="A441" s="21"/>
      <c r="B441" s="2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5">
      <c r="A442" s="21"/>
      <c r="B442" s="2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5">
      <c r="A443" s="21"/>
      <c r="B443" s="2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5">
      <c r="A444" s="21"/>
      <c r="B444" s="2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5">
      <c r="A445" s="21"/>
      <c r="B445" s="2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5">
      <c r="A446" s="21"/>
      <c r="B446" s="2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5">
      <c r="A447" s="21"/>
      <c r="B447" s="2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5">
      <c r="A448" s="21"/>
      <c r="B448" s="2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5">
      <c r="A449" s="21"/>
      <c r="B449" s="2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5">
      <c r="A450" s="21"/>
      <c r="B450" s="2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5">
      <c r="A451" s="21"/>
      <c r="B451" s="2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5">
      <c r="A452" s="21"/>
      <c r="B452" s="2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5">
      <c r="A453" s="21"/>
      <c r="B453" s="2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5">
      <c r="A454" s="21"/>
      <c r="B454" s="2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5">
      <c r="A455" s="21"/>
      <c r="B455" s="2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5">
      <c r="A456" s="21"/>
      <c r="B456" s="2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5">
      <c r="A457" s="21"/>
      <c r="B457" s="2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5">
      <c r="A458" s="21"/>
      <c r="B458" s="2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5">
      <c r="A459" s="21"/>
      <c r="B459" s="2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5">
      <c r="A460" s="21"/>
      <c r="B460" s="2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5">
      <c r="A461" s="21"/>
      <c r="B461" s="2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5">
      <c r="A462" s="21"/>
      <c r="B462" s="2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5">
      <c r="A463" s="21"/>
      <c r="B463" s="2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5">
      <c r="A464" s="21"/>
      <c r="B464" s="2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5">
      <c r="A465" s="21"/>
      <c r="B465" s="2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5">
      <c r="A466" s="21"/>
      <c r="B466" s="2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5">
      <c r="A467" s="21"/>
      <c r="B467" s="2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5">
      <c r="A468" s="21"/>
      <c r="B468" s="2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5">
      <c r="A469" s="21"/>
      <c r="B469" s="2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5">
      <c r="A470" s="21"/>
      <c r="B470" s="2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5">
      <c r="A471" s="21"/>
      <c r="B471" s="2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5">
      <c r="A472" s="21"/>
      <c r="B472" s="2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5">
      <c r="A473" s="21"/>
      <c r="B473" s="2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5">
      <c r="A474" s="21"/>
      <c r="B474" s="2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5">
      <c r="A475" s="21"/>
      <c r="B475" s="2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5">
      <c r="A476" s="21"/>
      <c r="B476" s="2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5">
      <c r="A477" s="21"/>
      <c r="B477" s="2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5">
      <c r="A478" s="21"/>
      <c r="B478" s="2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5">
      <c r="A479" s="21"/>
      <c r="B479" s="2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5">
      <c r="A480" s="21"/>
      <c r="B480" s="2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5">
      <c r="A481" s="21"/>
      <c r="B481" s="2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5">
      <c r="A482" s="21"/>
      <c r="B482" s="2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5">
      <c r="A483" s="21"/>
      <c r="B483" s="2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5">
      <c r="A484" s="21"/>
      <c r="B484" s="2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5">
      <c r="A485" s="21"/>
      <c r="B485" s="2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5">
      <c r="A486" s="21"/>
      <c r="B486" s="2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5">
      <c r="A487" s="21"/>
      <c r="B487" s="2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5">
      <c r="A488" s="21"/>
      <c r="B488" s="2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5">
      <c r="A489" s="21"/>
      <c r="B489" s="2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5">
      <c r="A490" s="21"/>
      <c r="B490" s="2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5">
      <c r="A491" s="21"/>
      <c r="B491" s="2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5">
      <c r="A492" s="21"/>
      <c r="B492" s="2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5">
      <c r="A493" s="21"/>
      <c r="B493" s="2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5">
      <c r="A494" s="21"/>
      <c r="B494" s="2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5">
      <c r="A495" s="21"/>
      <c r="B495" s="2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5">
      <c r="A496" s="21"/>
      <c r="B496" s="2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5">
      <c r="A497" s="21"/>
      <c r="B497" s="2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5">
      <c r="A498" s="21"/>
      <c r="B498" s="2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5">
      <c r="A499" s="21"/>
      <c r="B499" s="2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5">
      <c r="A500" s="21"/>
      <c r="B500" s="2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5">
      <c r="A501" s="21"/>
      <c r="B501" s="2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5">
      <c r="A502" s="21"/>
      <c r="B502" s="2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5">
      <c r="A503" s="21"/>
      <c r="B503" s="2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5">
      <c r="A504" s="21"/>
      <c r="B504" s="2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5">
      <c r="A505" s="21"/>
      <c r="B505" s="2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5">
      <c r="A506" s="21"/>
      <c r="B506" s="2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5">
      <c r="A507" s="21"/>
      <c r="B507" s="2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5">
      <c r="A508" s="21"/>
      <c r="B508" s="2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5">
      <c r="A509" s="21"/>
      <c r="B509" s="2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5">
      <c r="A510" s="21"/>
      <c r="B510" s="2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5">
      <c r="A511" s="21"/>
      <c r="B511" s="2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5">
      <c r="A512" s="21"/>
      <c r="B512" s="2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5">
      <c r="A513" s="21"/>
      <c r="B513" s="2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5">
      <c r="A514" s="21"/>
      <c r="B514" s="2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5">
      <c r="A515" s="21"/>
      <c r="B515" s="2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5">
      <c r="A516" s="21"/>
      <c r="B516" s="2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5">
      <c r="A517" s="21"/>
      <c r="B517" s="2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5">
      <c r="A518" s="21"/>
      <c r="B518" s="2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5">
      <c r="A519" s="21"/>
      <c r="B519" s="2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5">
      <c r="A520" s="21"/>
      <c r="B520" s="2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5">
      <c r="A521" s="21"/>
      <c r="B521" s="2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5">
      <c r="A522" s="21"/>
      <c r="B522" s="2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5">
      <c r="A523" s="21"/>
      <c r="B523" s="2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5">
      <c r="A524" s="21"/>
      <c r="B524" s="2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5">
      <c r="A525" s="21"/>
      <c r="B525" s="2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5">
      <c r="A526" s="21"/>
      <c r="B526" s="2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5">
      <c r="A527" s="21"/>
      <c r="B527" s="2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5">
      <c r="A528" s="21"/>
      <c r="B528" s="2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5">
      <c r="A529" s="21"/>
      <c r="B529" s="2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5">
      <c r="A530" s="21"/>
      <c r="B530" s="2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5">
      <c r="A531" s="21"/>
      <c r="B531" s="2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5">
      <c r="A532" s="21"/>
      <c r="B532" s="2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5">
      <c r="A533" s="21"/>
      <c r="B533" s="2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5">
      <c r="A534" s="21"/>
      <c r="B534" s="2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5">
      <c r="A535" s="21"/>
      <c r="B535" s="2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5">
      <c r="A536" s="21"/>
      <c r="B536" s="2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5">
      <c r="A537" s="21"/>
      <c r="B537" s="2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5">
      <c r="A538" s="21"/>
      <c r="B538" s="2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5">
      <c r="A539" s="21"/>
      <c r="B539" s="2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5">
      <c r="A540" s="21"/>
      <c r="B540" s="2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5">
      <c r="A541" s="21"/>
      <c r="B541" s="2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5">
      <c r="A542" s="21"/>
      <c r="B542" s="2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5">
      <c r="A543" s="21"/>
      <c r="B543" s="2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5">
      <c r="A544" s="21"/>
      <c r="B544" s="2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5">
      <c r="A545" s="21"/>
      <c r="B545" s="2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5">
      <c r="A546" s="21"/>
      <c r="B546" s="2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5">
      <c r="A547" s="21"/>
      <c r="B547" s="2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5">
      <c r="A548" s="21"/>
      <c r="B548" s="2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5">
      <c r="A549" s="21"/>
      <c r="B549" s="2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5">
      <c r="A550" s="21"/>
      <c r="B550" s="2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5">
      <c r="A551" s="21"/>
      <c r="B551" s="2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5">
      <c r="A552" s="21"/>
      <c r="B552" s="2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5">
      <c r="A553" s="21"/>
      <c r="B553" s="2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5">
      <c r="A554" s="21"/>
      <c r="B554" s="2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5">
      <c r="A555" s="21"/>
      <c r="B555" s="2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5">
      <c r="A556" s="21"/>
      <c r="B556" s="2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5">
      <c r="A557" s="21"/>
      <c r="B557" s="2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5">
      <c r="A558" s="21"/>
      <c r="B558" s="2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5">
      <c r="A559" s="21"/>
      <c r="B559" s="2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5">
      <c r="A560" s="21"/>
      <c r="B560" s="2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5">
      <c r="A561" s="21"/>
      <c r="B561" s="2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5">
      <c r="A562" s="21"/>
      <c r="B562" s="2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5">
      <c r="A563" s="21"/>
      <c r="B563" s="2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5">
      <c r="A564" s="21"/>
      <c r="B564" s="2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5">
      <c r="A565" s="21"/>
      <c r="B565" s="2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5">
      <c r="A566" s="21"/>
      <c r="B566" s="2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5">
      <c r="A567" s="21"/>
      <c r="B567" s="2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5">
      <c r="A568" s="21"/>
      <c r="B568" s="2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5">
      <c r="A569" s="21"/>
      <c r="B569" s="2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5">
      <c r="A570" s="21"/>
      <c r="B570" s="2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5">
      <c r="A571" s="21"/>
      <c r="B571" s="2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5">
      <c r="A572" s="21"/>
      <c r="B572" s="2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5">
      <c r="A573" s="21"/>
      <c r="B573" s="2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5">
      <c r="A574" s="21"/>
      <c r="B574" s="2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5">
      <c r="A575" s="21"/>
      <c r="B575" s="2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5">
      <c r="A576" s="21"/>
      <c r="B576" s="2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5">
      <c r="A577" s="21"/>
      <c r="B577" s="2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5">
      <c r="A578" s="21"/>
      <c r="B578" s="2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5">
      <c r="A579" s="21"/>
      <c r="B579" s="2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5">
      <c r="A580" s="21"/>
      <c r="B580" s="2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5">
      <c r="A581" s="21"/>
      <c r="B581" s="2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5">
      <c r="A582" s="21"/>
      <c r="B582" s="2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5">
      <c r="A583" s="21"/>
      <c r="B583" s="2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5">
      <c r="A584" s="21"/>
      <c r="B584" s="2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5">
      <c r="A585" s="21"/>
      <c r="B585" s="2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5">
      <c r="A586" s="21"/>
      <c r="B586" s="2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5">
      <c r="A587" s="21"/>
      <c r="B587" s="2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5">
      <c r="A588" s="21"/>
      <c r="B588" s="2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5">
      <c r="A589" s="21"/>
      <c r="B589" s="2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5">
      <c r="A590" s="21"/>
      <c r="B590" s="2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5">
      <c r="A591" s="21"/>
      <c r="B591" s="2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5">
      <c r="A592" s="21"/>
      <c r="B592" s="2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5">
      <c r="A593" s="21"/>
      <c r="B593" s="2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5">
      <c r="A594" s="21"/>
      <c r="B594" s="2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5">
      <c r="A595" s="21"/>
      <c r="B595" s="2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5">
      <c r="A596" s="21"/>
      <c r="B596" s="2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5">
      <c r="A597" s="21"/>
      <c r="B597" s="2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5">
      <c r="A598" s="21"/>
      <c r="B598" s="2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5">
      <c r="A599" s="21"/>
      <c r="B599" s="2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5">
      <c r="A600" s="21"/>
      <c r="B600" s="2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5">
      <c r="A601" s="21"/>
      <c r="B601" s="2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5">
      <c r="A602" s="21"/>
      <c r="B602" s="2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5">
      <c r="A603" s="21"/>
      <c r="B603" s="2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5">
      <c r="A604" s="21"/>
      <c r="B604" s="2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5">
      <c r="A605" s="21"/>
      <c r="B605" s="2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5">
      <c r="A606" s="21"/>
      <c r="B606" s="2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5">
      <c r="A607" s="21"/>
      <c r="B607" s="2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5">
      <c r="A608" s="21"/>
      <c r="B608" s="2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5">
      <c r="A609" s="21"/>
      <c r="B609" s="2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5">
      <c r="A610" s="21"/>
      <c r="B610" s="2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5">
      <c r="A611" s="21"/>
      <c r="B611" s="2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5">
      <c r="A612" s="21"/>
      <c r="B612" s="2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5">
      <c r="A613" s="21"/>
      <c r="B613" s="2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5">
      <c r="A614" s="21"/>
      <c r="B614" s="2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5">
      <c r="A615" s="21"/>
      <c r="B615" s="2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5">
      <c r="A616" s="21"/>
      <c r="B616" s="2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5">
      <c r="A617" s="21"/>
      <c r="B617" s="2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5">
      <c r="A618" s="21"/>
      <c r="B618" s="2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5">
      <c r="A619" s="21"/>
      <c r="B619" s="2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5">
      <c r="A620" s="21"/>
      <c r="B620" s="2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5">
      <c r="A621" s="21"/>
      <c r="B621" s="2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5">
      <c r="A622" s="21"/>
      <c r="B622" s="2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5">
      <c r="A623" s="21"/>
      <c r="B623" s="2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5">
      <c r="A624" s="21"/>
      <c r="B624" s="2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5">
      <c r="A625" s="21"/>
      <c r="B625" s="2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5">
      <c r="A626" s="21"/>
      <c r="B626" s="2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5">
      <c r="A627" s="21"/>
      <c r="B627" s="2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5">
      <c r="A628" s="21"/>
      <c r="B628" s="2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5">
      <c r="A629" s="21"/>
      <c r="B629" s="2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5">
      <c r="A630" s="21"/>
      <c r="B630" s="2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5">
      <c r="A631" s="21"/>
      <c r="B631" s="2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5">
      <c r="A632" s="21"/>
      <c r="B632" s="2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5">
      <c r="A633" s="21"/>
      <c r="B633" s="2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5">
      <c r="A634" s="21"/>
      <c r="B634" s="2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5">
      <c r="A635" s="21"/>
      <c r="B635" s="2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5">
      <c r="A636" s="21"/>
      <c r="B636" s="2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5">
      <c r="A637" s="21"/>
      <c r="B637" s="2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5">
      <c r="A638" s="21"/>
      <c r="B638" s="2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5">
      <c r="A639" s="21"/>
      <c r="B639" s="2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5">
      <c r="A640" s="21"/>
      <c r="B640" s="2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5">
      <c r="A641" s="21"/>
      <c r="B641" s="2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5">
      <c r="A642" s="21"/>
      <c r="B642" s="2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5">
      <c r="A643" s="21"/>
      <c r="B643" s="2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5">
      <c r="A644" s="21"/>
      <c r="B644" s="2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5">
      <c r="A645" s="21"/>
      <c r="B645" s="2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5">
      <c r="A646" s="21"/>
      <c r="B646" s="2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5">
      <c r="A647" s="21"/>
      <c r="B647" s="2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5">
      <c r="A648" s="21"/>
      <c r="B648" s="2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5">
      <c r="A649" s="21"/>
      <c r="B649" s="2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5">
      <c r="A650" s="21"/>
      <c r="B650" s="2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5">
      <c r="A651" s="21"/>
      <c r="B651" s="2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5">
      <c r="A652" s="21"/>
      <c r="B652" s="2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5">
      <c r="A653" s="21"/>
      <c r="B653" s="2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5">
      <c r="A654" s="21"/>
      <c r="B654" s="2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5">
      <c r="A655" s="21"/>
      <c r="B655" s="2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5">
      <c r="A656" s="21"/>
      <c r="B656" s="2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5">
      <c r="A657" s="21"/>
      <c r="B657" s="2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5">
      <c r="A658" s="21"/>
      <c r="B658" s="2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5">
      <c r="A659" s="21"/>
      <c r="B659" s="2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5">
      <c r="A660" s="21"/>
      <c r="B660" s="2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5">
      <c r="A661" s="21"/>
      <c r="B661" s="2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5">
      <c r="A662" s="21"/>
      <c r="B662" s="2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5">
      <c r="A663" s="21"/>
      <c r="B663" s="2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5">
      <c r="A664" s="21"/>
      <c r="B664" s="2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5">
      <c r="A665" s="21"/>
      <c r="B665" s="2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5">
      <c r="A666" s="21"/>
      <c r="B666" s="2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5">
      <c r="A667" s="21"/>
      <c r="B667" s="2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5">
      <c r="A668" s="21"/>
      <c r="B668" s="2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5">
      <c r="A669" s="21"/>
      <c r="B669" s="2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5">
      <c r="A670" s="21"/>
      <c r="B670" s="2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5">
      <c r="A671" s="21"/>
      <c r="B671" s="2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5">
      <c r="A672" s="21"/>
      <c r="B672" s="2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5">
      <c r="A673" s="21"/>
      <c r="B673" s="2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5">
      <c r="A674" s="21"/>
      <c r="B674" s="2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5">
      <c r="A675" s="21"/>
      <c r="B675" s="2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5">
      <c r="A676" s="21"/>
      <c r="B676" s="2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5">
      <c r="A677" s="21"/>
      <c r="B677" s="2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5">
      <c r="A678" s="21"/>
      <c r="B678" s="2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5">
      <c r="A679" s="21"/>
      <c r="B679" s="2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5">
      <c r="A680" s="21"/>
      <c r="B680" s="2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5">
      <c r="A681" s="21"/>
      <c r="B681" s="2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5">
      <c r="A682" s="21"/>
      <c r="B682" s="2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5">
      <c r="A683" s="21"/>
      <c r="B683" s="2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5">
      <c r="A684" s="21"/>
      <c r="B684" s="2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5">
      <c r="A685" s="21"/>
      <c r="B685" s="2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5">
      <c r="A686" s="21"/>
      <c r="B686" s="2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5">
      <c r="A687" s="21"/>
      <c r="B687" s="2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5">
      <c r="A688" s="21"/>
      <c r="B688" s="2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5">
      <c r="A689" s="21"/>
      <c r="B689" s="2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5">
      <c r="A690" s="21"/>
      <c r="B690" s="2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5">
      <c r="A691" s="21"/>
      <c r="B691" s="2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5">
      <c r="A692" s="21"/>
      <c r="B692" s="2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5">
      <c r="A693" s="21"/>
      <c r="B693" s="2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5">
      <c r="A694" s="21"/>
      <c r="B694" s="2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5">
      <c r="A695" s="21"/>
      <c r="B695" s="2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5">
      <c r="A696" s="21"/>
      <c r="B696" s="2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5">
      <c r="A697" s="21"/>
      <c r="B697" s="2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5">
      <c r="A698" s="21"/>
      <c r="B698" s="2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5">
      <c r="A699" s="21"/>
      <c r="B699" s="2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5">
      <c r="A700" s="21"/>
      <c r="B700" s="2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5">
      <c r="A701" s="21"/>
      <c r="B701" s="2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5">
      <c r="A702" s="21"/>
      <c r="B702" s="2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5">
      <c r="A703" s="21"/>
      <c r="B703" s="2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5">
      <c r="A704" s="21"/>
      <c r="B704" s="2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5">
      <c r="A705" s="21"/>
      <c r="B705" s="2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5">
      <c r="A706" s="21"/>
      <c r="B706" s="2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5">
      <c r="A707" s="21"/>
      <c r="B707" s="2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5">
      <c r="A708" s="21"/>
      <c r="B708" s="2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5">
      <c r="A709" s="21"/>
      <c r="B709" s="2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5">
      <c r="A710" s="21"/>
      <c r="B710" s="2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5">
      <c r="A711" s="21"/>
      <c r="B711" s="2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5">
      <c r="A712" s="21"/>
      <c r="B712" s="2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5">
      <c r="A713" s="21"/>
      <c r="B713" s="2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5">
      <c r="A714" s="21"/>
      <c r="B714" s="2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5">
      <c r="A715" s="21"/>
      <c r="B715" s="2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5">
      <c r="A716" s="21"/>
      <c r="B716" s="2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5">
      <c r="A717" s="21"/>
      <c r="B717" s="2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5">
      <c r="A718" s="21"/>
      <c r="B718" s="2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5">
      <c r="A719" s="21"/>
      <c r="B719" s="2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5">
      <c r="A720" s="21"/>
      <c r="B720" s="2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5">
      <c r="A721" s="21"/>
      <c r="B721" s="2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5">
      <c r="A722" s="21"/>
      <c r="B722" s="2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5">
      <c r="A723" s="21"/>
      <c r="B723" s="2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5">
      <c r="A724" s="21"/>
      <c r="B724" s="2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5">
      <c r="A725" s="21"/>
      <c r="B725" s="2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5">
      <c r="A726" s="21"/>
      <c r="B726" s="2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5">
      <c r="A727" s="21"/>
      <c r="B727" s="2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5">
      <c r="A728" s="21"/>
      <c r="B728" s="2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5">
      <c r="A729" s="21"/>
      <c r="B729" s="2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5">
      <c r="A730" s="21"/>
      <c r="B730" s="2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5">
      <c r="A731" s="21"/>
      <c r="B731" s="2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5">
      <c r="A732" s="21"/>
      <c r="B732" s="2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5">
      <c r="A733" s="21"/>
      <c r="B733" s="2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5">
      <c r="A734" s="21"/>
      <c r="B734" s="2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5">
      <c r="A735" s="21"/>
      <c r="B735" s="2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5">
      <c r="A736" s="21"/>
      <c r="B736" s="2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5">
      <c r="A737" s="21"/>
      <c r="B737" s="2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5">
      <c r="A738" s="21"/>
      <c r="B738" s="2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5">
      <c r="A739" s="21"/>
      <c r="B739" s="2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5">
      <c r="A740" s="21"/>
      <c r="B740" s="2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5">
      <c r="A741" s="21"/>
      <c r="B741" s="2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5">
      <c r="A742" s="21"/>
      <c r="B742" s="2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5">
      <c r="A743" s="21"/>
      <c r="B743" s="2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5">
      <c r="A744" s="21"/>
      <c r="B744" s="2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5">
      <c r="A745" s="21"/>
      <c r="B745" s="2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5">
      <c r="A746" s="21"/>
      <c r="B746" s="2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5">
      <c r="A747" s="21"/>
      <c r="B747" s="2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5">
      <c r="A748" s="21"/>
      <c r="B748" s="2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5">
      <c r="A749" s="21"/>
      <c r="B749" s="2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5">
      <c r="A750" s="21"/>
      <c r="B750" s="2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5">
      <c r="A751" s="21"/>
      <c r="B751" s="2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5">
      <c r="A752" s="21"/>
      <c r="B752" s="2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5">
      <c r="A753" s="21"/>
      <c r="B753" s="2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5">
      <c r="A754" s="21"/>
      <c r="B754" s="2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5">
      <c r="A755" s="21"/>
      <c r="B755" s="2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5">
      <c r="A756" s="21"/>
      <c r="B756" s="2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5">
      <c r="A757" s="21"/>
      <c r="B757" s="2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5">
      <c r="A758" s="21"/>
      <c r="B758" s="2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5">
      <c r="A759" s="21"/>
      <c r="B759" s="2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5">
      <c r="A760" s="21"/>
      <c r="B760" s="2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5">
      <c r="A761" s="21"/>
      <c r="B761" s="2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5">
      <c r="A762" s="21"/>
      <c r="B762" s="2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5">
      <c r="A763" s="21"/>
      <c r="B763" s="2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5">
      <c r="A764" s="21"/>
      <c r="B764" s="2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5">
      <c r="A765" s="21"/>
      <c r="B765" s="2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5">
      <c r="A766" s="21"/>
      <c r="B766" s="2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5">
      <c r="A767" s="21"/>
      <c r="B767" s="2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5">
      <c r="A768" s="21"/>
      <c r="B768" s="2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5">
      <c r="A769" s="21"/>
      <c r="B769" s="2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5">
      <c r="A770" s="21"/>
      <c r="B770" s="2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5">
      <c r="A771" s="21"/>
      <c r="B771" s="2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5">
      <c r="A772" s="21"/>
      <c r="B772" s="2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5">
      <c r="A773" s="21"/>
      <c r="B773" s="2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5">
      <c r="A774" s="21"/>
      <c r="B774" s="2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5">
      <c r="A775" s="21"/>
      <c r="B775" s="2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5">
      <c r="A776" s="21"/>
      <c r="B776" s="2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5">
      <c r="A777" s="21"/>
      <c r="B777" s="2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5">
      <c r="A778" s="21"/>
      <c r="B778" s="2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5">
      <c r="A779" s="21"/>
      <c r="B779" s="2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5">
      <c r="A780" s="21"/>
      <c r="B780" s="2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5">
      <c r="A781" s="21"/>
      <c r="B781" s="2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5">
      <c r="A782" s="21"/>
      <c r="B782" s="2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5">
      <c r="A783" s="21"/>
      <c r="B783" s="2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5">
      <c r="A784" s="21"/>
      <c r="B784" s="2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5">
      <c r="A785" s="21"/>
      <c r="B785" s="2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5">
      <c r="A786" s="21"/>
      <c r="B786" s="2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5">
      <c r="A787" s="21"/>
      <c r="B787" s="2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5">
      <c r="A788" s="21"/>
      <c r="B788" s="2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5">
      <c r="A789" s="21"/>
      <c r="B789" s="2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5">
      <c r="A790" s="21"/>
      <c r="B790" s="2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5">
      <c r="A791" s="21"/>
      <c r="B791" s="2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5">
      <c r="A792" s="21"/>
      <c r="B792" s="2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5">
      <c r="A793" s="21"/>
      <c r="B793" s="2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5">
      <c r="A794" s="21"/>
      <c r="B794" s="2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5">
      <c r="A795" s="21"/>
      <c r="B795" s="2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5">
      <c r="A796" s="21"/>
      <c r="B796" s="2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 x14ac:dyDescent="0.25">
      <c r="A797" s="21"/>
      <c r="B797" s="2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 x14ac:dyDescent="0.25">
      <c r="A798" s="21"/>
      <c r="B798" s="2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 x14ac:dyDescent="0.25">
      <c r="A799" s="21"/>
      <c r="B799" s="2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 x14ac:dyDescent="0.25">
      <c r="A800" s="21"/>
      <c r="B800" s="2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 x14ac:dyDescent="0.25">
      <c r="A801" s="21"/>
      <c r="B801" s="2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 x14ac:dyDescent="0.25">
      <c r="A802" s="21"/>
      <c r="B802" s="2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 x14ac:dyDescent="0.25">
      <c r="A803" s="21"/>
      <c r="B803" s="2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 x14ac:dyDescent="0.25">
      <c r="A804" s="21"/>
      <c r="B804" s="2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 x14ac:dyDescent="0.25">
      <c r="A805" s="21"/>
      <c r="B805" s="2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 x14ac:dyDescent="0.25">
      <c r="A806" s="21"/>
      <c r="B806" s="2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 x14ac:dyDescent="0.25">
      <c r="A807" s="21"/>
      <c r="B807" s="2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 x14ac:dyDescent="0.25">
      <c r="A808" s="21"/>
      <c r="B808" s="2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 x14ac:dyDescent="0.25">
      <c r="A809" s="21"/>
      <c r="B809" s="2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 x14ac:dyDescent="0.25">
      <c r="A810" s="21"/>
      <c r="B810" s="2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 x14ac:dyDescent="0.25">
      <c r="A811" s="21"/>
      <c r="B811" s="2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 x14ac:dyDescent="0.25">
      <c r="A812" s="21"/>
      <c r="B812" s="2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 x14ac:dyDescent="0.25">
      <c r="A813" s="21"/>
      <c r="B813" s="2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 x14ac:dyDescent="0.25">
      <c r="A814" s="21"/>
      <c r="B814" s="2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 x14ac:dyDescent="0.25">
      <c r="A815" s="21"/>
      <c r="B815" s="2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 x14ac:dyDescent="0.25">
      <c r="A816" s="21"/>
      <c r="B816" s="2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 x14ac:dyDescent="0.25">
      <c r="A817" s="21"/>
      <c r="B817" s="2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 x14ac:dyDescent="0.25">
      <c r="A818" s="21"/>
      <c r="B818" s="2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 x14ac:dyDescent="0.25">
      <c r="A819" s="21"/>
      <c r="B819" s="2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 x14ac:dyDescent="0.25">
      <c r="A820" s="21"/>
      <c r="B820" s="2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 x14ac:dyDescent="0.25">
      <c r="A821" s="21"/>
      <c r="B821" s="2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 x14ac:dyDescent="0.25">
      <c r="A822" s="21"/>
      <c r="B822" s="2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 x14ac:dyDescent="0.25">
      <c r="A823" s="21"/>
      <c r="B823" s="2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 x14ac:dyDescent="0.25">
      <c r="A824" s="21"/>
      <c r="B824" s="2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 x14ac:dyDescent="0.25">
      <c r="A825" s="21"/>
      <c r="B825" s="2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 x14ac:dyDescent="0.25">
      <c r="A826" s="21"/>
      <c r="B826" s="2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 x14ac:dyDescent="0.25">
      <c r="A827" s="21"/>
      <c r="B827" s="2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 x14ac:dyDescent="0.25">
      <c r="A828" s="21"/>
      <c r="B828" s="2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 x14ac:dyDescent="0.25">
      <c r="A829" s="21"/>
      <c r="B829" s="2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 x14ac:dyDescent="0.25">
      <c r="A830" s="21"/>
      <c r="B830" s="2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 x14ac:dyDescent="0.25">
      <c r="A831" s="21"/>
      <c r="B831" s="2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 x14ac:dyDescent="0.25">
      <c r="A832" s="21"/>
      <c r="B832" s="2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 x14ac:dyDescent="0.25">
      <c r="A833" s="21"/>
      <c r="B833" s="2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 x14ac:dyDescent="0.25">
      <c r="A834" s="21"/>
      <c r="B834" s="2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 x14ac:dyDescent="0.25">
      <c r="A835" s="21"/>
      <c r="B835" s="2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 x14ac:dyDescent="0.25">
      <c r="A836" s="21"/>
      <c r="B836" s="2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 x14ac:dyDescent="0.25">
      <c r="A837" s="21"/>
      <c r="B837" s="2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 x14ac:dyDescent="0.25">
      <c r="A838" s="21"/>
      <c r="B838" s="2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 x14ac:dyDescent="0.25">
      <c r="A839" s="21"/>
      <c r="B839" s="2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 x14ac:dyDescent="0.25">
      <c r="A840" s="21"/>
      <c r="B840" s="2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 x14ac:dyDescent="0.25">
      <c r="A841" s="21"/>
      <c r="B841" s="2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 x14ac:dyDescent="0.25">
      <c r="A842" s="21"/>
      <c r="B842" s="2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 x14ac:dyDescent="0.25">
      <c r="A843" s="21"/>
      <c r="B843" s="2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 x14ac:dyDescent="0.25">
      <c r="A844" s="21"/>
      <c r="B844" s="2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 x14ac:dyDescent="0.25">
      <c r="A845" s="21"/>
      <c r="B845" s="2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 x14ac:dyDescent="0.25">
      <c r="A846" s="21"/>
      <c r="B846" s="2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 x14ac:dyDescent="0.25">
      <c r="A847" s="21"/>
      <c r="B847" s="2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 x14ac:dyDescent="0.25">
      <c r="A848" s="21"/>
      <c r="B848" s="2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 x14ac:dyDescent="0.25">
      <c r="A849" s="21"/>
      <c r="B849" s="2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 x14ac:dyDescent="0.25">
      <c r="A850" s="21"/>
      <c r="B850" s="2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 x14ac:dyDescent="0.25">
      <c r="A851" s="21"/>
      <c r="B851" s="2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 x14ac:dyDescent="0.25">
      <c r="A852" s="21"/>
      <c r="B852" s="2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 x14ac:dyDescent="0.25">
      <c r="A853" s="21"/>
      <c r="B853" s="2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 x14ac:dyDescent="0.25">
      <c r="A854" s="21"/>
      <c r="B854" s="2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 x14ac:dyDescent="0.25">
      <c r="A855" s="21"/>
      <c r="B855" s="2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 x14ac:dyDescent="0.25">
      <c r="A856" s="21"/>
      <c r="B856" s="2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 x14ac:dyDescent="0.25">
      <c r="A857" s="21"/>
      <c r="B857" s="2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 x14ac:dyDescent="0.25">
      <c r="A858" s="21"/>
      <c r="B858" s="2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 x14ac:dyDescent="0.25">
      <c r="A859" s="21"/>
      <c r="B859" s="2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 x14ac:dyDescent="0.25">
      <c r="A860" s="21"/>
      <c r="B860" s="2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 x14ac:dyDescent="0.25">
      <c r="A861" s="21"/>
      <c r="B861" s="2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 x14ac:dyDescent="0.25">
      <c r="A862" s="21"/>
      <c r="B862" s="2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 x14ac:dyDescent="0.25">
      <c r="A863" s="21"/>
      <c r="B863" s="2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 x14ac:dyDescent="0.25">
      <c r="A864" s="21"/>
      <c r="B864" s="2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 x14ac:dyDescent="0.25">
      <c r="A865" s="21"/>
      <c r="B865" s="2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 x14ac:dyDescent="0.25">
      <c r="A866" s="21"/>
      <c r="B866" s="2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 x14ac:dyDescent="0.25">
      <c r="A867" s="21"/>
      <c r="B867" s="2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 x14ac:dyDescent="0.25">
      <c r="A868" s="21"/>
      <c r="B868" s="2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 x14ac:dyDescent="0.25">
      <c r="A869" s="21"/>
      <c r="B869" s="2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 x14ac:dyDescent="0.25">
      <c r="A870" s="21"/>
      <c r="B870" s="2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 x14ac:dyDescent="0.25">
      <c r="A871" s="21"/>
      <c r="B871" s="2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 x14ac:dyDescent="0.25">
      <c r="A872" s="21"/>
      <c r="B872" s="2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 x14ac:dyDescent="0.25">
      <c r="A873" s="21"/>
      <c r="B873" s="2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 x14ac:dyDescent="0.25">
      <c r="A874" s="21"/>
      <c r="B874" s="2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 x14ac:dyDescent="0.25">
      <c r="A875" s="21"/>
      <c r="B875" s="2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 x14ac:dyDescent="0.25">
      <c r="A876" s="21"/>
      <c r="B876" s="2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 x14ac:dyDescent="0.25">
      <c r="A877" s="21"/>
      <c r="B877" s="2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 x14ac:dyDescent="0.25">
      <c r="A878" s="21"/>
      <c r="B878" s="2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 x14ac:dyDescent="0.25">
      <c r="A879" s="21"/>
      <c r="B879" s="2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 x14ac:dyDescent="0.25">
      <c r="A880" s="21"/>
      <c r="B880" s="2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 x14ac:dyDescent="0.25">
      <c r="A881" s="21"/>
      <c r="B881" s="2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 x14ac:dyDescent="0.25">
      <c r="A882" s="21"/>
      <c r="B882" s="2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 x14ac:dyDescent="0.25">
      <c r="A883" s="21"/>
      <c r="B883" s="2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 x14ac:dyDescent="0.25">
      <c r="A884" s="21"/>
      <c r="B884" s="2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 x14ac:dyDescent="0.25">
      <c r="A885" s="21"/>
      <c r="B885" s="2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 x14ac:dyDescent="0.25">
      <c r="A886" s="21"/>
      <c r="B886" s="2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 x14ac:dyDescent="0.25">
      <c r="A887" s="21"/>
      <c r="B887" s="2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 x14ac:dyDescent="0.25">
      <c r="A888" s="21"/>
      <c r="B888" s="2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 x14ac:dyDescent="0.25">
      <c r="A889" s="21"/>
      <c r="B889" s="2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 x14ac:dyDescent="0.25">
      <c r="A890" s="21"/>
      <c r="B890" s="2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 x14ac:dyDescent="0.25">
      <c r="A891" s="21"/>
      <c r="B891" s="2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 x14ac:dyDescent="0.25">
      <c r="A892" s="21"/>
      <c r="B892" s="2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 x14ac:dyDescent="0.25">
      <c r="A893" s="21"/>
      <c r="B893" s="2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 x14ac:dyDescent="0.25">
      <c r="A894" s="21"/>
      <c r="B894" s="2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 x14ac:dyDescent="0.25">
      <c r="A895" s="21"/>
      <c r="B895" s="2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 x14ac:dyDescent="0.25">
      <c r="A896" s="21"/>
      <c r="B896" s="2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 x14ac:dyDescent="0.25">
      <c r="A897" s="21"/>
      <c r="B897" s="2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 x14ac:dyDescent="0.25">
      <c r="A898" s="21"/>
      <c r="B898" s="2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 x14ac:dyDescent="0.25">
      <c r="A899" s="21"/>
      <c r="B899" s="2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 x14ac:dyDescent="0.25">
      <c r="A900" s="21"/>
      <c r="B900" s="2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 x14ac:dyDescent="0.25">
      <c r="A901" s="21"/>
      <c r="B901" s="2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 x14ac:dyDescent="0.25">
      <c r="A902" s="21"/>
      <c r="B902" s="2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 x14ac:dyDescent="0.25">
      <c r="A903" s="21"/>
      <c r="B903" s="2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 x14ac:dyDescent="0.25">
      <c r="A904" s="21"/>
      <c r="B904" s="2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 x14ac:dyDescent="0.25">
      <c r="A905" s="21"/>
      <c r="B905" s="2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 x14ac:dyDescent="0.25">
      <c r="A906" s="21"/>
      <c r="B906" s="2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 x14ac:dyDescent="0.25">
      <c r="A907" s="21"/>
      <c r="B907" s="2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 x14ac:dyDescent="0.25">
      <c r="A908" s="21"/>
      <c r="B908" s="2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 x14ac:dyDescent="0.25">
      <c r="A909" s="21"/>
      <c r="B909" s="2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 x14ac:dyDescent="0.25">
      <c r="A910" s="21"/>
      <c r="B910" s="2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 x14ac:dyDescent="0.25">
      <c r="A911" s="21"/>
      <c r="B911" s="2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 x14ac:dyDescent="0.25">
      <c r="A912" s="21"/>
      <c r="B912" s="2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 x14ac:dyDescent="0.25">
      <c r="A913" s="21"/>
      <c r="B913" s="2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 x14ac:dyDescent="0.25">
      <c r="A914" s="21"/>
      <c r="B914" s="2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 x14ac:dyDescent="0.25">
      <c r="A915" s="21"/>
      <c r="B915" s="2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 x14ac:dyDescent="0.25">
      <c r="A916" s="21"/>
      <c r="B916" s="2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 x14ac:dyDescent="0.25">
      <c r="A917" s="21"/>
      <c r="B917" s="2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 x14ac:dyDescent="0.25">
      <c r="A918" s="21"/>
      <c r="B918" s="2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 x14ac:dyDescent="0.25">
      <c r="A919" s="21"/>
      <c r="B919" s="2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 x14ac:dyDescent="0.25">
      <c r="A920" s="21"/>
      <c r="B920" s="2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 x14ac:dyDescent="0.25">
      <c r="A921" s="21"/>
      <c r="B921" s="2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 x14ac:dyDescent="0.25">
      <c r="A922" s="21"/>
      <c r="B922" s="2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 x14ac:dyDescent="0.25">
      <c r="A923" s="21"/>
      <c r="B923" s="2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 x14ac:dyDescent="0.25">
      <c r="A924" s="21"/>
      <c r="B924" s="2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 x14ac:dyDescent="0.25">
      <c r="A925" s="21"/>
      <c r="B925" s="2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 x14ac:dyDescent="0.25">
      <c r="A926" s="21"/>
      <c r="B926" s="2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 x14ac:dyDescent="0.25">
      <c r="A927" s="21"/>
      <c r="B927" s="2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 x14ac:dyDescent="0.25">
      <c r="A928" s="21"/>
      <c r="B928" s="2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 x14ac:dyDescent="0.25">
      <c r="A929" s="21"/>
      <c r="B929" s="2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 x14ac:dyDescent="0.25">
      <c r="A930" s="21"/>
      <c r="B930" s="2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 x14ac:dyDescent="0.25">
      <c r="A931" s="21"/>
      <c r="B931" s="2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 x14ac:dyDescent="0.25">
      <c r="A932" s="21"/>
      <c r="B932" s="2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 x14ac:dyDescent="0.25">
      <c r="A933" s="21"/>
      <c r="B933" s="2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 x14ac:dyDescent="0.25">
      <c r="A934" s="21"/>
      <c r="B934" s="2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 x14ac:dyDescent="0.25">
      <c r="A935" s="21"/>
      <c r="B935" s="2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 x14ac:dyDescent="0.25">
      <c r="A936" s="21"/>
      <c r="B936" s="2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 x14ac:dyDescent="0.25">
      <c r="A937" s="21"/>
      <c r="B937" s="2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 x14ac:dyDescent="0.25">
      <c r="A938" s="21"/>
      <c r="B938" s="2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 x14ac:dyDescent="0.25">
      <c r="A939" s="21"/>
      <c r="B939" s="2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 x14ac:dyDescent="0.25">
      <c r="A940" s="21"/>
      <c r="B940" s="2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 x14ac:dyDescent="0.25">
      <c r="A941" s="21"/>
      <c r="B941" s="2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 x14ac:dyDescent="0.25">
      <c r="A942" s="21"/>
      <c r="B942" s="2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 x14ac:dyDescent="0.25">
      <c r="A943" s="21"/>
      <c r="B943" s="2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 x14ac:dyDescent="0.25">
      <c r="A944" s="21"/>
      <c r="B944" s="2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 x14ac:dyDescent="0.25">
      <c r="A945" s="21"/>
      <c r="B945" s="2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 x14ac:dyDescent="0.25">
      <c r="A946" s="21"/>
      <c r="B946" s="2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 x14ac:dyDescent="0.25">
      <c r="A947" s="21"/>
      <c r="B947" s="2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 x14ac:dyDescent="0.25">
      <c r="A948" s="21"/>
      <c r="B948" s="2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 x14ac:dyDescent="0.25">
      <c r="A949" s="21"/>
      <c r="B949" s="2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 x14ac:dyDescent="0.25">
      <c r="A950" s="21"/>
      <c r="B950" s="2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 x14ac:dyDescent="0.25">
      <c r="A951" s="21"/>
      <c r="B951" s="2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 x14ac:dyDescent="0.25">
      <c r="A952" s="21"/>
      <c r="B952" s="2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 x14ac:dyDescent="0.25">
      <c r="A953" s="21"/>
      <c r="B953" s="2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 x14ac:dyDescent="0.25">
      <c r="A954" s="21"/>
      <c r="B954" s="2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 x14ac:dyDescent="0.25">
      <c r="A955" s="21"/>
      <c r="B955" s="2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 x14ac:dyDescent="0.25">
      <c r="A956" s="21"/>
      <c r="B956" s="2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 x14ac:dyDescent="0.25">
      <c r="A957" s="21"/>
      <c r="B957" s="2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 x14ac:dyDescent="0.25">
      <c r="A958" s="21"/>
      <c r="B958" s="2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 x14ac:dyDescent="0.25">
      <c r="A959" s="21"/>
      <c r="B959" s="2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 x14ac:dyDescent="0.25">
      <c r="A960" s="21"/>
      <c r="B960" s="2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customHeight="1" x14ac:dyDescent="0.25">
      <c r="A961" s="21"/>
      <c r="B961" s="2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customHeight="1" x14ac:dyDescent="0.25">
      <c r="A962" s="21"/>
      <c r="B962" s="2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customHeight="1" x14ac:dyDescent="0.25">
      <c r="A963" s="21"/>
      <c r="B963" s="2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customHeight="1" x14ac:dyDescent="0.25">
      <c r="A964" s="21"/>
      <c r="B964" s="2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customHeight="1" x14ac:dyDescent="0.25">
      <c r="A965" s="21"/>
      <c r="B965" s="2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customHeight="1" x14ac:dyDescent="0.25">
      <c r="A966" s="21"/>
      <c r="B966" s="2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customHeight="1" x14ac:dyDescent="0.25">
      <c r="A967" s="21"/>
      <c r="B967" s="2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customHeight="1" x14ac:dyDescent="0.25">
      <c r="A968" s="21"/>
      <c r="B968" s="2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customHeight="1" x14ac:dyDescent="0.25">
      <c r="A969" s="21"/>
      <c r="B969" s="2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customHeight="1" x14ac:dyDescent="0.25">
      <c r="A970" s="21"/>
      <c r="B970" s="2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customHeight="1" x14ac:dyDescent="0.25">
      <c r="A971" s="21"/>
      <c r="B971" s="2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customHeight="1" x14ac:dyDescent="0.25">
      <c r="A972" s="21"/>
      <c r="B972" s="2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customHeight="1" x14ac:dyDescent="0.25">
      <c r="A973" s="21"/>
      <c r="B973" s="2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customHeight="1" x14ac:dyDescent="0.25">
      <c r="A974" s="21"/>
      <c r="B974" s="2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customHeight="1" x14ac:dyDescent="0.25">
      <c r="A975" s="21"/>
      <c r="B975" s="2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customHeight="1" x14ac:dyDescent="0.25">
      <c r="A976" s="21"/>
      <c r="B976" s="2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customHeight="1" x14ac:dyDescent="0.25">
      <c r="A977" s="21"/>
      <c r="B977" s="2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customHeight="1" x14ac:dyDescent="0.25">
      <c r="A978" s="21"/>
      <c r="B978" s="2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customHeight="1" x14ac:dyDescent="0.25">
      <c r="A979" s="21"/>
      <c r="B979" s="2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 customHeight="1" x14ac:dyDescent="0.25">
      <c r="A980" s="21"/>
      <c r="B980" s="2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 customHeight="1" x14ac:dyDescent="0.25">
      <c r="A981" s="21"/>
      <c r="B981" s="2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 customHeight="1" x14ac:dyDescent="0.25">
      <c r="A982" s="21"/>
      <c r="B982" s="2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 customHeight="1" x14ac:dyDescent="0.25">
      <c r="A983" s="21"/>
      <c r="B983" s="2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 customHeight="1" x14ac:dyDescent="0.25">
      <c r="A984" s="21"/>
      <c r="B984" s="2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 customHeight="1" x14ac:dyDescent="0.25">
      <c r="A985" s="21"/>
      <c r="B985" s="2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 customHeight="1" x14ac:dyDescent="0.25">
      <c r="A986" s="21"/>
      <c r="B986" s="2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 customHeight="1" x14ac:dyDescent="0.25">
      <c r="A987" s="21"/>
      <c r="B987" s="2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 customHeight="1" x14ac:dyDescent="0.25">
      <c r="A988" s="21"/>
      <c r="B988" s="2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 customHeight="1" x14ac:dyDescent="0.25">
      <c r="A989" s="21"/>
      <c r="B989" s="2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 customHeight="1" x14ac:dyDescent="0.25">
      <c r="A990" s="21"/>
      <c r="B990" s="2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 customHeight="1" x14ac:dyDescent="0.25">
      <c r="A991" s="21"/>
      <c r="B991" s="2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 customHeight="1" x14ac:dyDescent="0.25">
      <c r="A992" s="21"/>
      <c r="B992" s="2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 customHeight="1" x14ac:dyDescent="0.25">
      <c r="A993" s="21"/>
      <c r="B993" s="2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 customHeight="1" x14ac:dyDescent="0.25">
      <c r="A994" s="21"/>
      <c r="B994" s="2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 customHeight="1" x14ac:dyDescent="0.25">
      <c r="A995" s="21"/>
      <c r="B995" s="2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 customHeight="1" x14ac:dyDescent="0.25">
      <c r="A996" s="21"/>
      <c r="B996" s="2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 customHeight="1" x14ac:dyDescent="0.25">
      <c r="A997" s="21"/>
      <c r="B997" s="2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 customHeight="1" x14ac:dyDescent="0.25">
      <c r="A998" s="21"/>
      <c r="B998" s="2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.75" customHeight="1" x14ac:dyDescent="0.25">
      <c r="A999" s="21"/>
      <c r="B999" s="2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.75" customHeight="1" x14ac:dyDescent="0.25">
      <c r="A1000" s="21"/>
      <c r="B1000" s="2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9">
    <mergeCell ref="A1:I1"/>
    <mergeCell ref="A2:I2"/>
    <mergeCell ref="A3:I3"/>
    <mergeCell ref="F6:H6"/>
    <mergeCell ref="I6:I7"/>
    <mergeCell ref="A4:C4"/>
    <mergeCell ref="A6:A7"/>
    <mergeCell ref="B6:B7"/>
    <mergeCell ref="C6:E6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2" ySplit="7" topLeftCell="C56" activePane="bottomRight" state="frozen"/>
      <selection pane="topRight" activeCell="C1" sqref="C1"/>
      <selection pane="bottomLeft" activeCell="A8" sqref="A8"/>
      <selection pane="bottomRight" activeCell="D59" sqref="D59"/>
    </sheetView>
  </sheetViews>
  <sheetFormatPr defaultColWidth="11.25" defaultRowHeight="15" customHeight="1" x14ac:dyDescent="0.25"/>
  <cols>
    <col min="1" max="1" width="5" customWidth="1"/>
    <col min="2" max="2" width="40.875" customWidth="1"/>
    <col min="3" max="3" width="12.625" customWidth="1"/>
    <col min="4" max="5" width="14.375" customWidth="1"/>
    <col min="6" max="6" width="13.125" customWidth="1"/>
    <col min="7" max="8" width="11.125" customWidth="1"/>
    <col min="9" max="9" width="12.625" customWidth="1"/>
    <col min="10" max="11" width="9" customWidth="1"/>
    <col min="12" max="26" width="8.5" customWidth="1"/>
  </cols>
  <sheetData>
    <row r="1" spans="1:26" ht="18" customHeight="1" x14ac:dyDescent="0.25">
      <c r="A1" s="72" t="s">
        <v>97</v>
      </c>
      <c r="B1" s="70"/>
      <c r="C1" s="70"/>
      <c r="D1" s="70"/>
      <c r="E1" s="70"/>
      <c r="F1" s="70"/>
      <c r="G1" s="70"/>
      <c r="H1" s="70"/>
      <c r="I1" s="70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21" customHeight="1" x14ac:dyDescent="0.25">
      <c r="A2" s="75" t="s">
        <v>102</v>
      </c>
      <c r="B2" s="70"/>
      <c r="C2" s="70"/>
      <c r="D2" s="70"/>
      <c r="E2" s="70"/>
      <c r="F2" s="70"/>
      <c r="G2" s="70"/>
      <c r="H2" s="70"/>
      <c r="I2" s="70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8.75" customHeight="1" x14ac:dyDescent="0.25">
      <c r="A3" s="76" t="s">
        <v>33</v>
      </c>
      <c r="B3" s="70"/>
      <c r="C3" s="70"/>
      <c r="D3" s="70"/>
      <c r="E3" s="70"/>
      <c r="F3" s="70"/>
      <c r="G3" s="70"/>
      <c r="H3" s="70"/>
      <c r="I3" s="70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 x14ac:dyDescent="0.25">
      <c r="A4" s="82"/>
      <c r="B4" s="70"/>
      <c r="C4" s="70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 x14ac:dyDescent="0.25">
      <c r="A5" s="14"/>
      <c r="B5" s="15"/>
      <c r="C5" s="16"/>
      <c r="D5" s="12"/>
      <c r="E5" s="12"/>
      <c r="F5" s="12"/>
      <c r="G5" s="12" t="s">
        <v>34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27" customFormat="1" ht="18" customHeight="1" x14ac:dyDescent="0.25">
      <c r="A6" s="83" t="s">
        <v>35</v>
      </c>
      <c r="B6" s="83" t="s">
        <v>36</v>
      </c>
      <c r="C6" s="83" t="s">
        <v>6</v>
      </c>
      <c r="D6" s="84" t="s">
        <v>108</v>
      </c>
      <c r="E6" s="78"/>
      <c r="F6" s="78"/>
      <c r="G6" s="78"/>
      <c r="H6" s="79"/>
      <c r="I6" s="80" t="s">
        <v>37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s="27" customFormat="1" ht="53.25" customHeight="1" x14ac:dyDescent="0.25">
      <c r="A7" s="81"/>
      <c r="B7" s="81"/>
      <c r="C7" s="81"/>
      <c r="D7" s="56" t="s">
        <v>38</v>
      </c>
      <c r="E7" s="57" t="s">
        <v>109</v>
      </c>
      <c r="F7" s="57" t="s">
        <v>9</v>
      </c>
      <c r="G7" s="57" t="s">
        <v>10</v>
      </c>
      <c r="H7" s="57" t="s">
        <v>96</v>
      </c>
      <c r="I7" s="81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s="27" customFormat="1" ht="13.5" customHeight="1" x14ac:dyDescent="0.25">
      <c r="A8" s="58"/>
      <c r="B8" s="58" t="s">
        <v>40</v>
      </c>
      <c r="C8" s="59">
        <f t="shared" ref="C8:H8" si="0">C9+C59+C70</f>
        <v>605387</v>
      </c>
      <c r="D8" s="59">
        <f t="shared" si="0"/>
        <v>369188.65699999995</v>
      </c>
      <c r="E8" s="59">
        <f t="shared" si="0"/>
        <v>289395.38190000004</v>
      </c>
      <c r="F8" s="59">
        <f t="shared" si="0"/>
        <v>24887.853500000001</v>
      </c>
      <c r="G8" s="59">
        <f t="shared" si="0"/>
        <v>0</v>
      </c>
      <c r="H8" s="59">
        <f t="shared" si="0"/>
        <v>54905.421599999994</v>
      </c>
      <c r="I8" s="59">
        <f t="shared" ref="I8:I59" si="1">D8/C8*100</f>
        <v>60.983908970625386</v>
      </c>
      <c r="J8" s="28"/>
      <c r="K8" s="60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s="27" customFormat="1" ht="13.5" customHeight="1" x14ac:dyDescent="0.25">
      <c r="A9" s="32" t="s">
        <v>13</v>
      </c>
      <c r="B9" s="32" t="s">
        <v>41</v>
      </c>
      <c r="C9" s="33">
        <f t="shared" ref="C9:H9" si="2">C10+C48+C58</f>
        <v>591019</v>
      </c>
      <c r="D9" s="33">
        <f t="shared" si="2"/>
        <v>359679.78149999998</v>
      </c>
      <c r="E9" s="33">
        <f t="shared" si="2"/>
        <v>284707.38190000004</v>
      </c>
      <c r="F9" s="33">
        <f t="shared" si="2"/>
        <v>21120.909</v>
      </c>
      <c r="G9" s="33">
        <f t="shared" si="2"/>
        <v>0</v>
      </c>
      <c r="H9" s="33">
        <f t="shared" si="2"/>
        <v>53851.490599999997</v>
      </c>
      <c r="I9" s="33">
        <f t="shared" si="1"/>
        <v>60.857566592613765</v>
      </c>
      <c r="J9" s="28"/>
      <c r="K9" s="60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s="27" customFormat="1" ht="13.5" customHeight="1" x14ac:dyDescent="0.25">
      <c r="A10" s="34" t="s">
        <v>11</v>
      </c>
      <c r="B10" s="35" t="s">
        <v>42</v>
      </c>
      <c r="C10" s="36">
        <f t="shared" ref="C10:H10" si="3">SUM(C11:C47)</f>
        <v>479154.625</v>
      </c>
      <c r="D10" s="36">
        <f t="shared" si="3"/>
        <v>322747.76850000001</v>
      </c>
      <c r="E10" s="36">
        <f t="shared" si="3"/>
        <v>267087.50690000004</v>
      </c>
      <c r="F10" s="36">
        <f t="shared" si="3"/>
        <v>17096.38</v>
      </c>
      <c r="G10" s="36">
        <f t="shared" si="3"/>
        <v>0</v>
      </c>
      <c r="H10" s="36">
        <f t="shared" si="3"/>
        <v>38563.881600000001</v>
      </c>
      <c r="I10" s="36">
        <f t="shared" si="1"/>
        <v>67.357748764295039</v>
      </c>
      <c r="J10" s="28"/>
      <c r="K10" s="60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s="27" customFormat="1" ht="13.5" customHeight="1" x14ac:dyDescent="0.25">
      <c r="A11" s="37">
        <v>1</v>
      </c>
      <c r="B11" s="37" t="s">
        <v>43</v>
      </c>
      <c r="C11" s="38">
        <v>14333.48</v>
      </c>
      <c r="D11" s="38">
        <f t="shared" ref="D11:D47" si="4">SUM(E11:H11)</f>
        <v>8389</v>
      </c>
      <c r="E11" s="38">
        <v>7893</v>
      </c>
      <c r="F11" s="38">
        <v>136</v>
      </c>
      <c r="G11" s="38"/>
      <c r="H11" s="38">
        <v>360</v>
      </c>
      <c r="I11" s="38">
        <f t="shared" si="1"/>
        <v>58.527308092661379</v>
      </c>
      <c r="J11" s="41"/>
      <c r="K11" s="60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s="27" customFormat="1" ht="13.5" customHeight="1" x14ac:dyDescent="0.25">
      <c r="A12" s="37">
        <v>2</v>
      </c>
      <c r="B12" s="37" t="s">
        <v>44</v>
      </c>
      <c r="C12" s="38">
        <v>11682.485000000001</v>
      </c>
      <c r="D12" s="38">
        <f t="shared" si="4"/>
        <v>6003</v>
      </c>
      <c r="E12" s="38">
        <v>5580</v>
      </c>
      <c r="F12" s="38">
        <v>51</v>
      </c>
      <c r="G12" s="38"/>
      <c r="H12" s="38">
        <v>372</v>
      </c>
      <c r="I12" s="38">
        <f t="shared" si="1"/>
        <v>51.384615516304969</v>
      </c>
      <c r="J12" s="41"/>
      <c r="K12" s="60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s="27" customFormat="1" ht="13.5" customHeight="1" x14ac:dyDescent="0.25">
      <c r="A13" s="42">
        <v>3</v>
      </c>
      <c r="B13" s="42" t="s">
        <v>45</v>
      </c>
      <c r="C13" s="38">
        <v>8285.9330000000009</v>
      </c>
      <c r="D13" s="38">
        <f t="shared" si="4"/>
        <v>3723</v>
      </c>
      <c r="E13" s="38">
        <v>3143</v>
      </c>
      <c r="F13" s="38">
        <v>193</v>
      </c>
      <c r="G13" s="38"/>
      <c r="H13" s="38">
        <v>387</v>
      </c>
      <c r="I13" s="38">
        <f t="shared" si="1"/>
        <v>44.931572582109943</v>
      </c>
      <c r="J13" s="41"/>
      <c r="K13" s="60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s="27" customFormat="1" ht="13.5" customHeight="1" x14ac:dyDescent="0.25">
      <c r="A14" s="42">
        <v>4</v>
      </c>
      <c r="B14" s="42" t="s">
        <v>46</v>
      </c>
      <c r="C14" s="38">
        <v>14986.519</v>
      </c>
      <c r="D14" s="38">
        <f t="shared" si="4"/>
        <v>11135</v>
      </c>
      <c r="E14" s="38">
        <v>10038</v>
      </c>
      <c r="F14" s="38">
        <v>691</v>
      </c>
      <c r="G14" s="38"/>
      <c r="H14" s="38">
        <v>406</v>
      </c>
      <c r="I14" s="38">
        <f t="shared" si="1"/>
        <v>74.300109318247948</v>
      </c>
      <c r="J14" s="41"/>
      <c r="K14" s="60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s="27" customFormat="1" ht="13.5" customHeight="1" x14ac:dyDescent="0.25">
      <c r="A15" s="42">
        <v>5</v>
      </c>
      <c r="B15" s="42" t="s">
        <v>47</v>
      </c>
      <c r="C15" s="38">
        <v>10871.32</v>
      </c>
      <c r="D15" s="38">
        <f t="shared" si="4"/>
        <v>7978</v>
      </c>
      <c r="E15" s="38">
        <v>5789</v>
      </c>
      <c r="F15" s="38">
        <v>1107</v>
      </c>
      <c r="G15" s="38"/>
      <c r="H15" s="38">
        <v>1082</v>
      </c>
      <c r="I15" s="38">
        <f t="shared" si="1"/>
        <v>73.385752604099594</v>
      </c>
      <c r="J15" s="41"/>
      <c r="K15" s="60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s="27" customFormat="1" ht="13.5" customHeight="1" x14ac:dyDescent="0.25">
      <c r="A16" s="37">
        <v>6</v>
      </c>
      <c r="B16" s="37" t="s">
        <v>48</v>
      </c>
      <c r="C16" s="38">
        <v>12587.075000000001</v>
      </c>
      <c r="D16" s="38">
        <f t="shared" si="4"/>
        <v>8845</v>
      </c>
      <c r="E16" s="38">
        <f>6440+1109</f>
        <v>7549</v>
      </c>
      <c r="F16" s="38">
        <v>711</v>
      </c>
      <c r="G16" s="38"/>
      <c r="H16" s="38">
        <f>8845-F16-E16</f>
        <v>585</v>
      </c>
      <c r="I16" s="38">
        <f t="shared" si="1"/>
        <v>70.270495726767336</v>
      </c>
      <c r="J16" s="41"/>
      <c r="K16" s="60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s="27" customFormat="1" ht="13.5" customHeight="1" x14ac:dyDescent="0.25">
      <c r="A17" s="37">
        <v>7</v>
      </c>
      <c r="B17" s="37" t="s">
        <v>49</v>
      </c>
      <c r="C17" s="38">
        <v>16194.754999999999</v>
      </c>
      <c r="D17" s="38">
        <f t="shared" si="4"/>
        <v>9213</v>
      </c>
      <c r="E17" s="38">
        <v>7688</v>
      </c>
      <c r="F17" s="38">
        <v>56</v>
      </c>
      <c r="G17" s="38"/>
      <c r="H17" s="38">
        <v>1469</v>
      </c>
      <c r="I17" s="38">
        <f t="shared" si="1"/>
        <v>56.888788993720496</v>
      </c>
      <c r="J17" s="41"/>
      <c r="K17" s="60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s="27" customFormat="1" ht="13.5" customHeight="1" x14ac:dyDescent="0.25">
      <c r="A18" s="37">
        <v>8</v>
      </c>
      <c r="B18" s="37" t="s">
        <v>50</v>
      </c>
      <c r="C18" s="38">
        <v>14974.477999999999</v>
      </c>
      <c r="D18" s="38">
        <f t="shared" si="4"/>
        <v>11859</v>
      </c>
      <c r="E18" s="38">
        <v>11036</v>
      </c>
      <c r="F18" s="38">
        <v>83</v>
      </c>
      <c r="G18" s="38"/>
      <c r="H18" s="38">
        <v>740</v>
      </c>
      <c r="I18" s="38">
        <f t="shared" si="1"/>
        <v>79.194747222574307</v>
      </c>
      <c r="J18" s="41"/>
      <c r="K18" s="6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s="27" customFormat="1" ht="13.5" customHeight="1" x14ac:dyDescent="0.25">
      <c r="A19" s="37">
        <v>9</v>
      </c>
      <c r="B19" s="37" t="s">
        <v>51</v>
      </c>
      <c r="C19" s="38">
        <v>11822.657999999999</v>
      </c>
      <c r="D19" s="38">
        <f t="shared" si="4"/>
        <v>7913</v>
      </c>
      <c r="E19" s="38">
        <v>6786</v>
      </c>
      <c r="F19" s="38">
        <v>651</v>
      </c>
      <c r="G19" s="38"/>
      <c r="H19" s="38">
        <v>476</v>
      </c>
      <c r="I19" s="38">
        <f t="shared" si="1"/>
        <v>66.930803546884306</v>
      </c>
      <c r="J19" s="41"/>
      <c r="K19" s="60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s="27" customFormat="1" ht="13.5" customHeight="1" x14ac:dyDescent="0.25">
      <c r="A20" s="37">
        <v>10</v>
      </c>
      <c r="B20" s="37" t="s">
        <v>52</v>
      </c>
      <c r="C20" s="38">
        <v>10765.085999999999</v>
      </c>
      <c r="D20" s="38">
        <f t="shared" si="4"/>
        <v>6525</v>
      </c>
      <c r="E20" s="38">
        <v>6018</v>
      </c>
      <c r="F20" s="38">
        <v>170</v>
      </c>
      <c r="G20" s="38"/>
      <c r="H20" s="38">
        <v>337</v>
      </c>
      <c r="I20" s="38">
        <f t="shared" si="1"/>
        <v>60.612613777539728</v>
      </c>
      <c r="J20" s="41"/>
      <c r="K20" s="60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s="27" customFormat="1" ht="13.5" customHeight="1" x14ac:dyDescent="0.25">
      <c r="A21" s="37">
        <v>11</v>
      </c>
      <c r="B21" s="37" t="s">
        <v>53</v>
      </c>
      <c r="C21" s="38">
        <v>15385.128000000001</v>
      </c>
      <c r="D21" s="38">
        <f t="shared" si="4"/>
        <v>8978</v>
      </c>
      <c r="E21" s="38">
        <v>8553</v>
      </c>
      <c r="F21" s="38">
        <v>152</v>
      </c>
      <c r="G21" s="38"/>
      <c r="H21" s="38">
        <v>273</v>
      </c>
      <c r="I21" s="38">
        <f t="shared" si="1"/>
        <v>58.355055609547094</v>
      </c>
      <c r="J21" s="41"/>
      <c r="K21" s="60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s="27" customFormat="1" ht="13.5" customHeight="1" x14ac:dyDescent="0.25">
      <c r="A22" s="37">
        <v>12</v>
      </c>
      <c r="B22" s="37" t="s">
        <v>54</v>
      </c>
      <c r="C22" s="38">
        <v>11656.028</v>
      </c>
      <c r="D22" s="38">
        <f t="shared" si="4"/>
        <v>8772.7498999999989</v>
      </c>
      <c r="E22" s="38">
        <v>7071.6459999999997</v>
      </c>
      <c r="F22" s="38">
        <v>908.178</v>
      </c>
      <c r="G22" s="38"/>
      <c r="H22" s="38">
        <v>792.92589999999996</v>
      </c>
      <c r="I22" s="38">
        <f t="shared" si="1"/>
        <v>75.263630972746455</v>
      </c>
      <c r="J22" s="41"/>
      <c r="K22" s="60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s="27" customFormat="1" ht="13.5" customHeight="1" x14ac:dyDescent="0.25">
      <c r="A23" s="37">
        <v>13</v>
      </c>
      <c r="B23" s="37" t="s">
        <v>55</v>
      </c>
      <c r="C23" s="38">
        <v>10355.593000000001</v>
      </c>
      <c r="D23" s="38">
        <f t="shared" si="4"/>
        <v>7004.28</v>
      </c>
      <c r="E23" s="38">
        <v>6551.4849999999997</v>
      </c>
      <c r="F23" s="38"/>
      <c r="G23" s="38"/>
      <c r="H23" s="38">
        <v>452.79500000000002</v>
      </c>
      <c r="I23" s="38">
        <f t="shared" si="1"/>
        <v>67.637652426085111</v>
      </c>
      <c r="J23" s="41"/>
      <c r="K23" s="60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s="27" customFormat="1" ht="13.5" customHeight="1" x14ac:dyDescent="0.25">
      <c r="A24" s="37">
        <v>14</v>
      </c>
      <c r="B24" s="37" t="s">
        <v>56</v>
      </c>
      <c r="C24" s="38">
        <v>7728.2659999999996</v>
      </c>
      <c r="D24" s="38">
        <f t="shared" si="4"/>
        <v>5562</v>
      </c>
      <c r="E24" s="38">
        <v>3530</v>
      </c>
      <c r="F24" s="38">
        <v>1658</v>
      </c>
      <c r="G24" s="38"/>
      <c r="H24" s="38">
        <v>374</v>
      </c>
      <c r="I24" s="38">
        <f t="shared" si="1"/>
        <v>71.969572475895632</v>
      </c>
      <c r="J24" s="41"/>
      <c r="K24" s="60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s="27" customFormat="1" ht="13.5" customHeight="1" x14ac:dyDescent="0.25">
      <c r="A25" s="37">
        <v>15</v>
      </c>
      <c r="B25" s="37" t="s">
        <v>57</v>
      </c>
      <c r="C25" s="38">
        <v>14974</v>
      </c>
      <c r="D25" s="38">
        <f t="shared" si="4"/>
        <v>10756</v>
      </c>
      <c r="E25" s="38">
        <v>9679</v>
      </c>
      <c r="F25" s="38">
        <v>572</v>
      </c>
      <c r="G25" s="38"/>
      <c r="H25" s="38">
        <v>505</v>
      </c>
      <c r="I25" s="38">
        <f t="shared" si="1"/>
        <v>71.831174034993992</v>
      </c>
      <c r="J25" s="41"/>
      <c r="K25" s="60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s="27" customFormat="1" ht="13.5" customHeight="1" x14ac:dyDescent="0.25">
      <c r="A26" s="37">
        <v>16</v>
      </c>
      <c r="B26" s="37" t="s">
        <v>58</v>
      </c>
      <c r="C26" s="38">
        <v>13210.518</v>
      </c>
      <c r="D26" s="38">
        <f t="shared" si="4"/>
        <v>10087</v>
      </c>
      <c r="E26" s="38">
        <v>9046</v>
      </c>
      <c r="F26" s="38">
        <v>626</v>
      </c>
      <c r="G26" s="38"/>
      <c r="H26" s="38">
        <v>415</v>
      </c>
      <c r="I26" s="38">
        <f t="shared" si="1"/>
        <v>76.355824957053159</v>
      </c>
      <c r="J26" s="41"/>
      <c r="K26" s="60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s="27" customFormat="1" ht="13.5" customHeight="1" x14ac:dyDescent="0.25">
      <c r="A27" s="37">
        <v>17</v>
      </c>
      <c r="B27" s="37" t="s">
        <v>59</v>
      </c>
      <c r="C27" s="38">
        <v>11179.924999999999</v>
      </c>
      <c r="D27" s="38">
        <f t="shared" si="4"/>
        <v>7928</v>
      </c>
      <c r="E27" s="38">
        <v>6974</v>
      </c>
      <c r="F27" s="38">
        <v>675</v>
      </c>
      <c r="G27" s="38"/>
      <c r="H27" s="38">
        <v>279</v>
      </c>
      <c r="I27" s="38">
        <f t="shared" si="1"/>
        <v>70.912819182597389</v>
      </c>
      <c r="J27" s="41"/>
      <c r="K27" s="60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s="27" customFormat="1" ht="13.5" customHeight="1" x14ac:dyDescent="0.25">
      <c r="A28" s="37">
        <v>18</v>
      </c>
      <c r="B28" s="37" t="s">
        <v>60</v>
      </c>
      <c r="C28" s="38">
        <v>13355.175999999999</v>
      </c>
      <c r="D28" s="38">
        <f t="shared" si="4"/>
        <v>9201.5082000000002</v>
      </c>
      <c r="E28" s="38">
        <v>8919.7250999999997</v>
      </c>
      <c r="F28" s="38">
        <v>30</v>
      </c>
      <c r="G28" s="38"/>
      <c r="H28" s="38">
        <v>251.78309999999999</v>
      </c>
      <c r="I28" s="38">
        <f t="shared" si="1"/>
        <v>68.898442072197327</v>
      </c>
      <c r="J28" s="41"/>
      <c r="K28" s="60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s="27" customFormat="1" ht="13.5" customHeight="1" x14ac:dyDescent="0.25">
      <c r="A29" s="42">
        <v>19</v>
      </c>
      <c r="B29" s="42" t="s">
        <v>61</v>
      </c>
      <c r="C29" s="38">
        <v>13174.255999999999</v>
      </c>
      <c r="D29" s="38">
        <f t="shared" si="4"/>
        <v>9074</v>
      </c>
      <c r="E29" s="38">
        <v>6657</v>
      </c>
      <c r="F29" s="38">
        <f>28+95</f>
        <v>123</v>
      </c>
      <c r="G29" s="38"/>
      <c r="H29" s="38">
        <v>2294</v>
      </c>
      <c r="I29" s="38">
        <f t="shared" si="1"/>
        <v>68.876754786000831</v>
      </c>
      <c r="J29" s="41"/>
      <c r="K29" s="60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s="27" customFormat="1" ht="13.5" customHeight="1" x14ac:dyDescent="0.25">
      <c r="A30" s="37">
        <v>20</v>
      </c>
      <c r="B30" s="37" t="s">
        <v>62</v>
      </c>
      <c r="C30" s="38">
        <v>8025.4830000000002</v>
      </c>
      <c r="D30" s="38">
        <f t="shared" si="4"/>
        <v>6544.7999999999993</v>
      </c>
      <c r="E30" s="38">
        <v>5801.4</v>
      </c>
      <c r="F30" s="38">
        <v>425.2</v>
      </c>
      <c r="G30" s="38"/>
      <c r="H30" s="38">
        <v>318.2</v>
      </c>
      <c r="I30" s="38">
        <f t="shared" si="1"/>
        <v>81.550231929966074</v>
      </c>
      <c r="J30" s="41"/>
      <c r="K30" s="60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s="27" customFormat="1" ht="13.5" customHeight="1" x14ac:dyDescent="0.25">
      <c r="A31" s="37">
        <v>21</v>
      </c>
      <c r="B31" s="37" t="s">
        <v>63</v>
      </c>
      <c r="C31" s="38">
        <v>12672.37</v>
      </c>
      <c r="D31" s="38">
        <f t="shared" si="4"/>
        <v>9513.7819999999992</v>
      </c>
      <c r="E31" s="38">
        <f>8642.503+260.174</f>
        <v>8902.6769999999997</v>
      </c>
      <c r="F31" s="38">
        <v>137.41999999999999</v>
      </c>
      <c r="G31" s="38"/>
      <c r="H31" s="38">
        <v>473.685</v>
      </c>
      <c r="I31" s="38">
        <f t="shared" si="1"/>
        <v>75.075001755788378</v>
      </c>
      <c r="J31" s="41"/>
      <c r="K31" s="60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s="27" customFormat="1" ht="13.5" customHeight="1" x14ac:dyDescent="0.25">
      <c r="A32" s="37">
        <v>22</v>
      </c>
      <c r="B32" s="37" t="s">
        <v>64</v>
      </c>
      <c r="C32" s="38">
        <v>15019.424999999999</v>
      </c>
      <c r="D32" s="38">
        <f t="shared" si="4"/>
        <v>10343</v>
      </c>
      <c r="E32" s="38">
        <v>9469</v>
      </c>
      <c r="F32" s="38">
        <v>422</v>
      </c>
      <c r="G32" s="38"/>
      <c r="H32" s="38">
        <v>452</v>
      </c>
      <c r="I32" s="38">
        <f t="shared" si="1"/>
        <v>68.864154253574966</v>
      </c>
      <c r="J32" s="41"/>
      <c r="K32" s="60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s="27" customFormat="1" ht="13.5" customHeight="1" x14ac:dyDescent="0.25">
      <c r="A33" s="42">
        <v>23</v>
      </c>
      <c r="B33" s="42" t="s">
        <v>65</v>
      </c>
      <c r="C33" s="38">
        <v>12890.134</v>
      </c>
      <c r="D33" s="38">
        <f t="shared" si="4"/>
        <v>9042</v>
      </c>
      <c r="E33" s="38">
        <v>7337</v>
      </c>
      <c r="F33" s="38">
        <v>1236</v>
      </c>
      <c r="G33" s="38"/>
      <c r="H33" s="38">
        <v>469</v>
      </c>
      <c r="I33" s="38">
        <f t="shared" si="1"/>
        <v>70.146671865474787</v>
      </c>
      <c r="J33" s="41"/>
      <c r="K33" s="60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s="27" customFormat="1" ht="13.5" customHeight="1" x14ac:dyDescent="0.25">
      <c r="A34" s="37">
        <v>24</v>
      </c>
      <c r="B34" s="37" t="s">
        <v>66</v>
      </c>
      <c r="C34" s="38">
        <v>9856.125</v>
      </c>
      <c r="D34" s="38">
        <f t="shared" si="4"/>
        <v>6796</v>
      </c>
      <c r="E34" s="38">
        <v>6070</v>
      </c>
      <c r="F34" s="38">
        <v>176</v>
      </c>
      <c r="G34" s="38"/>
      <c r="H34" s="38">
        <v>550</v>
      </c>
      <c r="I34" s="38">
        <f t="shared" si="1"/>
        <v>68.95204758462377</v>
      </c>
      <c r="J34" s="41"/>
      <c r="K34" s="60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s="27" customFormat="1" ht="13.5" customHeight="1" x14ac:dyDescent="0.25">
      <c r="A35" s="37">
        <v>25</v>
      </c>
      <c r="B35" s="37" t="s">
        <v>67</v>
      </c>
      <c r="C35" s="38">
        <v>12260.36</v>
      </c>
      <c r="D35" s="38">
        <f t="shared" si="4"/>
        <v>9236.7263000000003</v>
      </c>
      <c r="E35" s="38">
        <v>8546.8538000000008</v>
      </c>
      <c r="F35" s="38">
        <v>533.47799999999995</v>
      </c>
      <c r="G35" s="38"/>
      <c r="H35" s="38">
        <v>156.39449999999999</v>
      </c>
      <c r="I35" s="38">
        <f t="shared" si="1"/>
        <v>75.338132811760829</v>
      </c>
      <c r="J35" s="41"/>
      <c r="K35" s="60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s="27" customFormat="1" ht="13.5" customHeight="1" x14ac:dyDescent="0.25">
      <c r="A36" s="37">
        <v>26</v>
      </c>
      <c r="B36" s="37" t="s">
        <v>68</v>
      </c>
      <c r="C36" s="38">
        <v>11142</v>
      </c>
      <c r="D36" s="38">
        <f t="shared" si="4"/>
        <v>8294</v>
      </c>
      <c r="E36" s="38">
        <v>6917</v>
      </c>
      <c r="F36" s="38">
        <v>290</v>
      </c>
      <c r="G36" s="38"/>
      <c r="H36" s="38">
        <v>1087</v>
      </c>
      <c r="I36" s="38">
        <f t="shared" si="1"/>
        <v>74.439059414826787</v>
      </c>
      <c r="J36" s="41"/>
      <c r="K36" s="60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s="27" customFormat="1" ht="13.5" customHeight="1" x14ac:dyDescent="0.25">
      <c r="A37" s="37">
        <v>27</v>
      </c>
      <c r="B37" s="37" t="s">
        <v>69</v>
      </c>
      <c r="C37" s="38">
        <v>8623.6360000000004</v>
      </c>
      <c r="D37" s="38">
        <f t="shared" si="4"/>
        <v>5964</v>
      </c>
      <c r="E37" s="38">
        <v>5191</v>
      </c>
      <c r="F37" s="38">
        <v>323</v>
      </c>
      <c r="G37" s="38"/>
      <c r="H37" s="38">
        <v>450</v>
      </c>
      <c r="I37" s="38">
        <f t="shared" si="1"/>
        <v>69.158763194550417</v>
      </c>
      <c r="J37" s="41"/>
      <c r="K37" s="60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s="27" customFormat="1" ht="13.5" customHeight="1" x14ac:dyDescent="0.25">
      <c r="A38" s="37">
        <v>28</v>
      </c>
      <c r="B38" s="37" t="s">
        <v>70</v>
      </c>
      <c r="C38" s="38">
        <v>13965.84</v>
      </c>
      <c r="D38" s="38">
        <f t="shared" si="4"/>
        <v>9982.116</v>
      </c>
      <c r="E38" s="38">
        <v>8615.7199999999993</v>
      </c>
      <c r="F38" s="38">
        <v>716.12900000000002</v>
      </c>
      <c r="G38" s="38"/>
      <c r="H38" s="38">
        <v>650.26700000000005</v>
      </c>
      <c r="I38" s="38">
        <f t="shared" si="1"/>
        <v>71.475228128061048</v>
      </c>
      <c r="J38" s="41"/>
      <c r="K38" s="60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s="27" customFormat="1" ht="13.5" customHeight="1" x14ac:dyDescent="0.25">
      <c r="A39" s="37">
        <v>29</v>
      </c>
      <c r="B39" s="37" t="s">
        <v>71</v>
      </c>
      <c r="C39" s="38">
        <v>12926.475</v>
      </c>
      <c r="D39" s="38">
        <f t="shared" si="4"/>
        <v>9167</v>
      </c>
      <c r="E39" s="38">
        <v>8379</v>
      </c>
      <c r="F39" s="38">
        <v>334</v>
      </c>
      <c r="G39" s="38"/>
      <c r="H39" s="38">
        <v>454</v>
      </c>
      <c r="I39" s="38">
        <f t="shared" si="1"/>
        <v>70.916471814628494</v>
      </c>
      <c r="J39" s="41"/>
      <c r="K39" s="60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s="27" customFormat="1" ht="13.5" customHeight="1" x14ac:dyDescent="0.25">
      <c r="A40" s="37">
        <v>30</v>
      </c>
      <c r="B40" s="37" t="s">
        <v>72</v>
      </c>
      <c r="C40" s="38">
        <v>11838.174999999999</v>
      </c>
      <c r="D40" s="38">
        <f t="shared" si="4"/>
        <v>9028</v>
      </c>
      <c r="E40" s="38">
        <v>6914</v>
      </c>
      <c r="F40" s="38">
        <v>1386</v>
      </c>
      <c r="G40" s="38"/>
      <c r="H40" s="38">
        <v>728</v>
      </c>
      <c r="I40" s="38">
        <f t="shared" si="1"/>
        <v>76.261754873534144</v>
      </c>
      <c r="J40" s="41"/>
      <c r="K40" s="60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s="27" customFormat="1" ht="13.5" customHeight="1" x14ac:dyDescent="0.25">
      <c r="A41" s="37">
        <v>31</v>
      </c>
      <c r="B41" s="37" t="s">
        <v>73</v>
      </c>
      <c r="C41" s="38">
        <v>27648.777999999998</v>
      </c>
      <c r="D41" s="38">
        <f t="shared" si="4"/>
        <v>18220</v>
      </c>
      <c r="E41" s="38">
        <v>12528</v>
      </c>
      <c r="F41" s="38">
        <v>527</v>
      </c>
      <c r="G41" s="38"/>
      <c r="H41" s="38">
        <v>5165</v>
      </c>
      <c r="I41" s="38">
        <f t="shared" si="1"/>
        <v>65.898029923781806</v>
      </c>
      <c r="J41" s="41"/>
      <c r="K41" s="60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s="27" customFormat="1" ht="13.5" customHeight="1" x14ac:dyDescent="0.25">
      <c r="A42" s="37">
        <v>32</v>
      </c>
      <c r="B42" s="37" t="s">
        <v>74</v>
      </c>
      <c r="C42" s="38">
        <v>13606.71</v>
      </c>
      <c r="D42" s="38">
        <f t="shared" si="4"/>
        <v>9269</v>
      </c>
      <c r="E42" s="38">
        <v>8788</v>
      </c>
      <c r="F42" s="38">
        <v>72</v>
      </c>
      <c r="G42" s="38"/>
      <c r="H42" s="38">
        <v>409</v>
      </c>
      <c r="I42" s="38">
        <f t="shared" si="1"/>
        <v>68.120802163050442</v>
      </c>
      <c r="J42" s="41"/>
      <c r="K42" s="60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s="27" customFormat="1" ht="13.5" customHeight="1" x14ac:dyDescent="0.25">
      <c r="A43" s="37">
        <v>33</v>
      </c>
      <c r="B43" s="37" t="s">
        <v>75</v>
      </c>
      <c r="C43" s="38">
        <v>11152.56</v>
      </c>
      <c r="D43" s="38">
        <f t="shared" si="4"/>
        <v>8120.8061000000007</v>
      </c>
      <c r="E43" s="38">
        <v>7571</v>
      </c>
      <c r="F43" s="38">
        <v>207.97499999999999</v>
      </c>
      <c r="G43" s="38"/>
      <c r="H43" s="38">
        <v>341.83109999999999</v>
      </c>
      <c r="I43" s="38">
        <f t="shared" si="1"/>
        <v>72.815623498102696</v>
      </c>
      <c r="J43" s="41"/>
      <c r="K43" s="60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s="27" customFormat="1" ht="13.5" customHeight="1" x14ac:dyDescent="0.25">
      <c r="A44" s="37">
        <v>34</v>
      </c>
      <c r="B44" s="37" t="s">
        <v>76</v>
      </c>
      <c r="C44" s="38">
        <v>9661.125</v>
      </c>
      <c r="D44" s="38">
        <f t="shared" si="4"/>
        <v>7312</v>
      </c>
      <c r="E44" s="38">
        <v>6526</v>
      </c>
      <c r="F44" s="38">
        <v>364</v>
      </c>
      <c r="G44" s="38"/>
      <c r="H44" s="38">
        <v>422</v>
      </c>
      <c r="I44" s="38">
        <f t="shared" si="1"/>
        <v>75.684767560713681</v>
      </c>
      <c r="J44" s="41"/>
      <c r="K44" s="60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s="27" customFormat="1" ht="13.5" customHeight="1" x14ac:dyDescent="0.25">
      <c r="A45" s="37">
        <v>35</v>
      </c>
      <c r="B45" s="37" t="s">
        <v>77</v>
      </c>
      <c r="C45" s="38">
        <v>16289.6</v>
      </c>
      <c r="D45" s="38">
        <f t="shared" si="4"/>
        <v>10578</v>
      </c>
      <c r="E45" s="38">
        <v>4140</v>
      </c>
      <c r="F45" s="38">
        <v>744</v>
      </c>
      <c r="G45" s="38"/>
      <c r="H45" s="38">
        <v>5694</v>
      </c>
      <c r="I45" s="38">
        <f t="shared" si="1"/>
        <v>64.937137805716532</v>
      </c>
      <c r="J45" s="41"/>
      <c r="K45" s="60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s="27" customFormat="1" ht="13.5" customHeight="1" x14ac:dyDescent="0.25">
      <c r="A46" s="37">
        <v>36</v>
      </c>
      <c r="B46" s="37" t="s">
        <v>78</v>
      </c>
      <c r="C46" s="38">
        <v>16928.75</v>
      </c>
      <c r="D46" s="38">
        <f t="shared" si="4"/>
        <v>3984</v>
      </c>
      <c r="E46" s="38">
        <v>1554</v>
      </c>
      <c r="F46" s="38">
        <v>30</v>
      </c>
      <c r="G46" s="38"/>
      <c r="H46" s="38">
        <v>2400</v>
      </c>
      <c r="I46" s="38">
        <f t="shared" si="1"/>
        <v>23.533928966994019</v>
      </c>
      <c r="J46" s="41"/>
      <c r="K46" s="60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s="27" customFormat="1" ht="13.5" customHeight="1" x14ac:dyDescent="0.25">
      <c r="A47" s="37">
        <v>37</v>
      </c>
      <c r="B47" s="37" t="s">
        <v>79</v>
      </c>
      <c r="C47" s="38">
        <v>17124.400000000001</v>
      </c>
      <c r="D47" s="38">
        <f t="shared" si="4"/>
        <v>12406</v>
      </c>
      <c r="E47" s="38">
        <v>5335</v>
      </c>
      <c r="F47" s="38">
        <v>579</v>
      </c>
      <c r="G47" s="38"/>
      <c r="H47" s="38">
        <v>6492</v>
      </c>
      <c r="I47" s="38">
        <f t="shared" si="1"/>
        <v>72.446333886150754</v>
      </c>
      <c r="J47" s="41"/>
      <c r="K47" s="60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s="27" customFormat="1" ht="13.5" customHeight="1" x14ac:dyDescent="0.25">
      <c r="A48" s="43" t="s">
        <v>26</v>
      </c>
      <c r="B48" s="43" t="s">
        <v>80</v>
      </c>
      <c r="C48" s="24">
        <f>SUM(C49:C57)</f>
        <v>37714.375</v>
      </c>
      <c r="D48" s="24">
        <f t="shared" ref="D48:H48" si="5">SUM(D49:D57)</f>
        <v>23678.012999999999</v>
      </c>
      <c r="E48" s="24">
        <f t="shared" si="5"/>
        <v>17619.875</v>
      </c>
      <c r="F48" s="24">
        <f t="shared" si="5"/>
        <v>4024.529</v>
      </c>
      <c r="G48" s="24">
        <f t="shared" si="5"/>
        <v>0</v>
      </c>
      <c r="H48" s="24">
        <f t="shared" si="5"/>
        <v>2033.6090000000002</v>
      </c>
      <c r="I48" s="24">
        <f t="shared" si="1"/>
        <v>62.782461594551144</v>
      </c>
      <c r="J48" s="41"/>
      <c r="K48" s="60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s="27" customFormat="1" ht="13.5" customHeight="1" x14ac:dyDescent="0.25">
      <c r="A49" s="37">
        <v>38</v>
      </c>
      <c r="B49" s="37" t="s">
        <v>81</v>
      </c>
      <c r="C49" s="38">
        <v>2466.6999999999998</v>
      </c>
      <c r="D49" s="38">
        <f t="shared" ref="D49:D58" si="6">SUM(E49:H49)</f>
        <v>1784.3580000000002</v>
      </c>
      <c r="E49" s="38">
        <v>1345.64</v>
      </c>
      <c r="F49" s="38">
        <v>52.188000000000002</v>
      </c>
      <c r="G49" s="38"/>
      <c r="H49" s="38">
        <v>386.53</v>
      </c>
      <c r="I49" s="38">
        <f t="shared" si="1"/>
        <v>72.337860299185166</v>
      </c>
      <c r="J49" s="41"/>
      <c r="K49" s="60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s="27" customFormat="1" ht="13.5" customHeight="1" x14ac:dyDescent="0.25">
      <c r="A50" s="37">
        <v>39</v>
      </c>
      <c r="B50" s="37" t="s">
        <v>82</v>
      </c>
      <c r="C50" s="38">
        <v>2272.3530000000001</v>
      </c>
      <c r="D50" s="38">
        <f t="shared" si="6"/>
        <v>1764</v>
      </c>
      <c r="E50" s="38">
        <v>1611</v>
      </c>
      <c r="F50" s="38">
        <v>120</v>
      </c>
      <c r="G50" s="38"/>
      <c r="H50" s="38">
        <v>33</v>
      </c>
      <c r="I50" s="38">
        <f t="shared" si="1"/>
        <v>77.628783908133997</v>
      </c>
      <c r="J50" s="41"/>
      <c r="K50" s="60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s="27" customFormat="1" ht="13.5" customHeight="1" x14ac:dyDescent="0.25">
      <c r="A51" s="37">
        <v>40</v>
      </c>
      <c r="B51" s="37" t="s">
        <v>83</v>
      </c>
      <c r="C51" s="38">
        <v>2678.2939999999999</v>
      </c>
      <c r="D51" s="38">
        <f t="shared" si="6"/>
        <v>2162</v>
      </c>
      <c r="E51" s="38">
        <v>1838</v>
      </c>
      <c r="F51" s="38">
        <v>72</v>
      </c>
      <c r="G51" s="38"/>
      <c r="H51" s="38">
        <v>252</v>
      </c>
      <c r="I51" s="38">
        <f t="shared" si="1"/>
        <v>80.723027419693281</v>
      </c>
      <c r="J51" s="41"/>
      <c r="K51" s="60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s="27" customFormat="1" ht="13.5" customHeight="1" x14ac:dyDescent="0.25">
      <c r="A52" s="37">
        <v>41</v>
      </c>
      <c r="B52" s="37" t="s">
        <v>84</v>
      </c>
      <c r="C52" s="38">
        <v>2380.3690000000001</v>
      </c>
      <c r="D52" s="38">
        <f t="shared" si="6"/>
        <v>1909</v>
      </c>
      <c r="E52" s="38">
        <v>1745</v>
      </c>
      <c r="F52" s="38"/>
      <c r="G52" s="38"/>
      <c r="H52" s="38">
        <v>164</v>
      </c>
      <c r="I52" s="38">
        <f t="shared" si="1"/>
        <v>80.197650028209907</v>
      </c>
      <c r="J52" s="41"/>
      <c r="K52" s="60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s="27" customFormat="1" ht="13.5" customHeight="1" x14ac:dyDescent="0.25">
      <c r="A53" s="37">
        <v>42</v>
      </c>
      <c r="B53" s="37" t="s">
        <v>85</v>
      </c>
      <c r="C53" s="38">
        <v>3929.4949999999999</v>
      </c>
      <c r="D53" s="38">
        <f t="shared" si="6"/>
        <v>3342.9409999999998</v>
      </c>
      <c r="E53" s="38">
        <v>1724.5129999999999</v>
      </c>
      <c r="F53" s="38">
        <v>1524.3409999999999</v>
      </c>
      <c r="G53" s="38"/>
      <c r="H53" s="38">
        <v>94.087000000000003</v>
      </c>
      <c r="I53" s="38">
        <f t="shared" si="1"/>
        <v>85.073043737172327</v>
      </c>
      <c r="J53" s="41"/>
      <c r="K53" s="60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s="27" customFormat="1" ht="13.5" customHeight="1" x14ac:dyDescent="0.25">
      <c r="A54" s="37">
        <v>43</v>
      </c>
      <c r="B54" s="37" t="s">
        <v>86</v>
      </c>
      <c r="C54" s="38">
        <v>3612.2249999999999</v>
      </c>
      <c r="D54" s="38">
        <f t="shared" si="6"/>
        <v>1828.7850000000001</v>
      </c>
      <c r="E54" s="38">
        <v>1702.722</v>
      </c>
      <c r="F54" s="38"/>
      <c r="G54" s="38"/>
      <c r="H54" s="38">
        <v>126.063</v>
      </c>
      <c r="I54" s="38">
        <f t="shared" si="1"/>
        <v>50.627660237111485</v>
      </c>
      <c r="J54" s="41"/>
      <c r="K54" s="6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s="27" customFormat="1" ht="13.5" customHeight="1" x14ac:dyDescent="0.25">
      <c r="A55" s="37">
        <v>44</v>
      </c>
      <c r="B55" s="37" t="s">
        <v>87</v>
      </c>
      <c r="C55" s="38">
        <v>3995.9479999999999</v>
      </c>
      <c r="D55" s="38">
        <f t="shared" si="6"/>
        <v>2779</v>
      </c>
      <c r="E55" s="38">
        <v>1902</v>
      </c>
      <c r="F55" s="38">
        <v>625</v>
      </c>
      <c r="G55" s="38"/>
      <c r="H55" s="38">
        <v>252</v>
      </c>
      <c r="I55" s="38">
        <f t="shared" si="1"/>
        <v>69.545449540384411</v>
      </c>
      <c r="J55" s="41"/>
      <c r="K55" s="60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s="27" customFormat="1" ht="13.5" customHeight="1" x14ac:dyDescent="0.25">
      <c r="A56" s="37">
        <v>45</v>
      </c>
      <c r="B56" s="37" t="s">
        <v>88</v>
      </c>
      <c r="C56" s="38">
        <v>3854.3679999999999</v>
      </c>
      <c r="D56" s="38">
        <f t="shared" si="6"/>
        <v>3198.9290000000001</v>
      </c>
      <c r="E56" s="38">
        <v>2434</v>
      </c>
      <c r="F56" s="38">
        <v>719</v>
      </c>
      <c r="G56" s="38"/>
      <c r="H56" s="38">
        <v>45.929000000000002</v>
      </c>
      <c r="I56" s="38">
        <f t="shared" si="1"/>
        <v>82.99490344461141</v>
      </c>
      <c r="J56" s="41"/>
      <c r="K56" s="60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s="27" customFormat="1" ht="13.5" customHeight="1" x14ac:dyDescent="0.25">
      <c r="A57" s="37">
        <v>46</v>
      </c>
      <c r="B57" s="37" t="s">
        <v>89</v>
      </c>
      <c r="C57" s="38">
        <v>12524.623</v>
      </c>
      <c r="D57" s="38">
        <f t="shared" si="6"/>
        <v>4909</v>
      </c>
      <c r="E57" s="38">
        <v>3317</v>
      </c>
      <c r="F57" s="38">
        <v>912</v>
      </c>
      <c r="G57" s="38"/>
      <c r="H57" s="38">
        <v>680</v>
      </c>
      <c r="I57" s="38">
        <f t="shared" si="1"/>
        <v>39.194792529882939</v>
      </c>
      <c r="J57" s="41"/>
      <c r="K57" s="60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s="27" customFormat="1" ht="13.5" customHeight="1" x14ac:dyDescent="0.25">
      <c r="A58" s="34" t="s">
        <v>90</v>
      </c>
      <c r="B58" s="44" t="s">
        <v>91</v>
      </c>
      <c r="C58" s="24">
        <v>74150</v>
      </c>
      <c r="D58" s="24">
        <f t="shared" si="6"/>
        <v>13254</v>
      </c>
      <c r="E58" s="24"/>
      <c r="F58" s="24"/>
      <c r="G58" s="24"/>
      <c r="H58" s="24">
        <v>13254</v>
      </c>
      <c r="I58" s="24">
        <f t="shared" si="1"/>
        <v>17.874578556979095</v>
      </c>
      <c r="J58" s="41"/>
      <c r="K58" s="60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s="27" customFormat="1" ht="12.75" customHeight="1" x14ac:dyDescent="0.25">
      <c r="A59" s="32" t="s">
        <v>18</v>
      </c>
      <c r="B59" s="46" t="s">
        <v>92</v>
      </c>
      <c r="C59" s="33">
        <f t="shared" ref="C59:H59" si="7">SUM(C60:C69)</f>
        <v>5963</v>
      </c>
      <c r="D59" s="33">
        <f>SUM(D60:D69)</f>
        <v>3785.931</v>
      </c>
      <c r="E59" s="33">
        <f t="shared" si="7"/>
        <v>0</v>
      </c>
      <c r="F59" s="33">
        <f t="shared" si="7"/>
        <v>3591</v>
      </c>
      <c r="G59" s="33">
        <f t="shared" si="7"/>
        <v>0</v>
      </c>
      <c r="H59" s="33">
        <f t="shared" si="7"/>
        <v>194.93099999999998</v>
      </c>
      <c r="I59" s="17">
        <f t="shared" si="1"/>
        <v>63.490373972832472</v>
      </c>
      <c r="J59" s="47"/>
      <c r="K59" s="60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s="27" customFormat="1" ht="12.75" customHeight="1" x14ac:dyDescent="0.25">
      <c r="A60" s="34"/>
      <c r="B60" s="35" t="s">
        <v>93</v>
      </c>
      <c r="C60" s="36"/>
      <c r="D60" s="38"/>
      <c r="E60" s="38"/>
      <c r="F60" s="38"/>
      <c r="G60" s="38"/>
      <c r="H60" s="38"/>
      <c r="I60" s="38"/>
      <c r="J60" s="47"/>
      <c r="K60" s="60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s="27" customFormat="1" ht="12.75" customHeight="1" x14ac:dyDescent="0.25">
      <c r="A61" s="48">
        <v>1</v>
      </c>
      <c r="B61" s="49" t="s">
        <v>81</v>
      </c>
      <c r="C61" s="38">
        <v>489</v>
      </c>
      <c r="D61" s="38">
        <f>SUM(E61:H61)</f>
        <v>447.35500000000002</v>
      </c>
      <c r="E61" s="38"/>
      <c r="F61" s="38">
        <v>397.35500000000002</v>
      </c>
      <c r="G61" s="38"/>
      <c r="H61" s="38">
        <v>50</v>
      </c>
      <c r="I61" s="38">
        <f t="shared" ref="I61:I69" si="8">D61/C61*100</f>
        <v>91.483640081799606</v>
      </c>
      <c r="J61" s="47"/>
      <c r="K61" s="60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s="27" customFormat="1" ht="12.75" customHeight="1" x14ac:dyDescent="0.25">
      <c r="A62" s="48">
        <v>2</v>
      </c>
      <c r="B62" s="49" t="s">
        <v>82</v>
      </c>
      <c r="C62" s="38">
        <v>1034</v>
      </c>
      <c r="D62" s="38">
        <f t="shared" ref="D62:D69" si="9">SUM(E62:H62)</f>
        <v>1034</v>
      </c>
      <c r="E62" s="38"/>
      <c r="F62" s="38">
        <v>1034</v>
      </c>
      <c r="G62" s="38"/>
      <c r="H62" s="38"/>
      <c r="I62" s="38">
        <f t="shared" si="8"/>
        <v>100</v>
      </c>
      <c r="J62" s="47"/>
      <c r="K62" s="60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s="27" customFormat="1" ht="12.75" customHeight="1" x14ac:dyDescent="0.25">
      <c r="A63" s="48">
        <v>3</v>
      </c>
      <c r="B63" s="49" t="s">
        <v>83</v>
      </c>
      <c r="C63" s="38">
        <v>779</v>
      </c>
      <c r="D63" s="38">
        <f t="shared" si="9"/>
        <v>779</v>
      </c>
      <c r="E63" s="38">
        <v>0</v>
      </c>
      <c r="F63" s="38">
        <v>779</v>
      </c>
      <c r="G63" s="38"/>
      <c r="H63" s="38">
        <v>0</v>
      </c>
      <c r="I63" s="38">
        <f t="shared" si="8"/>
        <v>100</v>
      </c>
      <c r="J63" s="47"/>
      <c r="K63" s="60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s="27" customFormat="1" ht="12.75" customHeight="1" x14ac:dyDescent="0.25">
      <c r="A64" s="48">
        <v>4</v>
      </c>
      <c r="B64" s="49" t="s">
        <v>84</v>
      </c>
      <c r="C64" s="38">
        <v>726</v>
      </c>
      <c r="D64" s="38">
        <f t="shared" si="9"/>
        <v>120</v>
      </c>
      <c r="E64" s="38"/>
      <c r="F64" s="38">
        <v>120</v>
      </c>
      <c r="G64" s="38"/>
      <c r="H64" s="38"/>
      <c r="I64" s="38">
        <f t="shared" si="8"/>
        <v>16.528925619834713</v>
      </c>
      <c r="J64" s="47"/>
      <c r="K64" s="60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s="27" customFormat="1" ht="12.75" customHeight="1" x14ac:dyDescent="0.25">
      <c r="A65" s="48">
        <v>5</v>
      </c>
      <c r="B65" s="49" t="s">
        <v>85</v>
      </c>
      <c r="C65" s="38">
        <v>598</v>
      </c>
      <c r="D65" s="38">
        <f t="shared" si="9"/>
        <v>37.295000000000002</v>
      </c>
      <c r="E65" s="38">
        <v>0</v>
      </c>
      <c r="F65" s="38">
        <v>37.295000000000002</v>
      </c>
      <c r="G65" s="38">
        <v>0</v>
      </c>
      <c r="H65" s="38">
        <v>0</v>
      </c>
      <c r="I65" s="38">
        <f t="shared" si="8"/>
        <v>6.2366220735785953</v>
      </c>
      <c r="J65" s="47"/>
      <c r="K65" s="60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s="27" customFormat="1" ht="12.75" customHeight="1" x14ac:dyDescent="0.25">
      <c r="A66" s="48">
        <v>6</v>
      </c>
      <c r="B66" s="49" t="s">
        <v>86</v>
      </c>
      <c r="C66" s="38">
        <v>566</v>
      </c>
      <c r="D66" s="38">
        <f t="shared" si="9"/>
        <v>223.28100000000001</v>
      </c>
      <c r="E66" s="38">
        <v>0</v>
      </c>
      <c r="F66" s="38">
        <v>96.35</v>
      </c>
      <c r="G66" s="38"/>
      <c r="H66" s="38">
        <v>126.931</v>
      </c>
      <c r="I66" s="38">
        <f t="shared" si="8"/>
        <v>39.448939929328624</v>
      </c>
      <c r="J66" s="47"/>
      <c r="K66" s="60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s="27" customFormat="1" ht="12.75" customHeight="1" x14ac:dyDescent="0.25">
      <c r="A67" s="48">
        <v>7</v>
      </c>
      <c r="B67" s="49" t="s">
        <v>87</v>
      </c>
      <c r="C67" s="38">
        <v>473</v>
      </c>
      <c r="D67" s="38">
        <f t="shared" si="9"/>
        <v>404</v>
      </c>
      <c r="E67" s="38"/>
      <c r="F67" s="38">
        <v>386</v>
      </c>
      <c r="G67" s="38"/>
      <c r="H67" s="38">
        <v>18</v>
      </c>
      <c r="I67" s="38">
        <f t="shared" si="8"/>
        <v>85.412262156448207</v>
      </c>
      <c r="J67" s="47"/>
      <c r="K67" s="60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s="27" customFormat="1" ht="12.75" customHeight="1" x14ac:dyDescent="0.25">
      <c r="A68" s="48">
        <v>8</v>
      </c>
      <c r="B68" s="49" t="s">
        <v>88</v>
      </c>
      <c r="C68" s="38">
        <v>1167</v>
      </c>
      <c r="D68" s="38">
        <f t="shared" si="9"/>
        <v>642</v>
      </c>
      <c r="E68" s="38"/>
      <c r="F68" s="38">
        <v>642</v>
      </c>
      <c r="G68" s="38"/>
      <c r="H68" s="38"/>
      <c r="I68" s="38">
        <f t="shared" si="8"/>
        <v>55.012853470437015</v>
      </c>
      <c r="J68" s="47"/>
      <c r="K68" s="60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s="27" customFormat="1" ht="12.75" customHeight="1" x14ac:dyDescent="0.25">
      <c r="A69" s="48">
        <v>9</v>
      </c>
      <c r="B69" s="37" t="s">
        <v>89</v>
      </c>
      <c r="C69" s="38">
        <v>131</v>
      </c>
      <c r="D69" s="38">
        <f t="shared" si="9"/>
        <v>99</v>
      </c>
      <c r="E69" s="38">
        <v>0</v>
      </c>
      <c r="F69" s="38">
        <v>99</v>
      </c>
      <c r="G69" s="38"/>
      <c r="H69" s="38">
        <v>0</v>
      </c>
      <c r="I69" s="38">
        <f t="shared" si="8"/>
        <v>75.572519083969468</v>
      </c>
      <c r="J69" s="47"/>
      <c r="K69" s="60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.75" customHeight="1" x14ac:dyDescent="0.25">
      <c r="A70" s="18" t="s">
        <v>94</v>
      </c>
      <c r="B70" s="19" t="s">
        <v>95</v>
      </c>
      <c r="C70" s="20">
        <v>8405</v>
      </c>
      <c r="D70" s="25">
        <f>SUM(E70:H70)</f>
        <v>5722.9444999999996</v>
      </c>
      <c r="E70" s="25">
        <v>4688</v>
      </c>
      <c r="F70" s="25">
        <f>175944500/1000000</f>
        <v>175.94450000000001</v>
      </c>
      <c r="G70" s="25">
        <v>0</v>
      </c>
      <c r="H70" s="25">
        <v>859</v>
      </c>
      <c r="I70" s="26">
        <f t="shared" ref="I70" si="10">D70/C70*100</f>
        <v>68.089762046400949</v>
      </c>
      <c r="J70" s="12"/>
      <c r="K70" s="23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5">
      <c r="A71" s="21"/>
      <c r="B71" s="2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5">
      <c r="A72" s="21"/>
      <c r="B72" s="2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5">
      <c r="A73" s="21"/>
      <c r="B73" s="22"/>
      <c r="C73" s="12"/>
      <c r="D73" s="12"/>
      <c r="E73" s="61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5">
      <c r="A74" s="21"/>
      <c r="B74" s="2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5">
      <c r="A75" s="21"/>
      <c r="B75" s="2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5">
      <c r="A76" s="21"/>
      <c r="B76" s="2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5">
      <c r="A77" s="21"/>
      <c r="B77" s="2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5">
      <c r="A78" s="21"/>
      <c r="B78" s="2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5">
      <c r="A79" s="21"/>
      <c r="B79" s="2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5">
      <c r="A80" s="21"/>
      <c r="B80" s="2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5">
      <c r="A81" s="21"/>
      <c r="B81" s="2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5">
      <c r="A82" s="21"/>
      <c r="B82" s="2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5">
      <c r="A83" s="21"/>
      <c r="B83" s="2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5">
      <c r="A84" s="21"/>
      <c r="B84" s="2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5">
      <c r="A85" s="21"/>
      <c r="B85" s="2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5">
      <c r="A86" s="21"/>
      <c r="B86" s="2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5">
      <c r="A87" s="21"/>
      <c r="B87" s="2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5">
      <c r="A88" s="21"/>
      <c r="B88" s="2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5">
      <c r="A89" s="21"/>
      <c r="B89" s="2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5">
      <c r="A90" s="21"/>
      <c r="B90" s="2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5">
      <c r="A91" s="21"/>
      <c r="B91" s="2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5">
      <c r="A92" s="21"/>
      <c r="B92" s="2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5">
      <c r="A93" s="21"/>
      <c r="B93" s="2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5">
      <c r="A94" s="21"/>
      <c r="B94" s="2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5">
      <c r="A95" s="21"/>
      <c r="B95" s="2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5">
      <c r="A96" s="21"/>
      <c r="B96" s="2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5">
      <c r="A97" s="21"/>
      <c r="B97" s="2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5">
      <c r="A98" s="21"/>
      <c r="B98" s="2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5">
      <c r="A99" s="21"/>
      <c r="B99" s="2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5">
      <c r="A100" s="21"/>
      <c r="B100" s="2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21"/>
      <c r="B101" s="2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21"/>
      <c r="B102" s="2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21"/>
      <c r="B103" s="2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21"/>
      <c r="B104" s="2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21"/>
      <c r="B105" s="2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21"/>
      <c r="B106" s="2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21"/>
      <c r="B107" s="2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21"/>
      <c r="B108" s="2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21"/>
      <c r="B109" s="2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21"/>
      <c r="B110" s="2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21"/>
      <c r="B111" s="2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21"/>
      <c r="B112" s="2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21"/>
      <c r="B113" s="2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21"/>
      <c r="B114" s="2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21"/>
      <c r="B115" s="2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21"/>
      <c r="B116" s="2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21"/>
      <c r="B117" s="2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21"/>
      <c r="B118" s="2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21"/>
      <c r="B119" s="2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21"/>
      <c r="B120" s="2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21"/>
      <c r="B121" s="2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21"/>
      <c r="B122" s="2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21"/>
      <c r="B123" s="2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21"/>
      <c r="B124" s="2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21"/>
      <c r="B125" s="2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21"/>
      <c r="B126" s="2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21"/>
      <c r="B127" s="2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21"/>
      <c r="B128" s="2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21"/>
      <c r="B129" s="2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21"/>
      <c r="B130" s="2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21"/>
      <c r="B131" s="2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21"/>
      <c r="B132" s="2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21"/>
      <c r="B133" s="2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21"/>
      <c r="B134" s="2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21"/>
      <c r="B135" s="2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21"/>
      <c r="B136" s="2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21"/>
      <c r="B137" s="2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21"/>
      <c r="B138" s="2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21"/>
      <c r="B139" s="2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21"/>
      <c r="B140" s="2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21"/>
      <c r="B141" s="2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21"/>
      <c r="B142" s="2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21"/>
      <c r="B143" s="2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21"/>
      <c r="B144" s="2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21"/>
      <c r="B145" s="2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21"/>
      <c r="B146" s="2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21"/>
      <c r="B147" s="2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21"/>
      <c r="B148" s="2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21"/>
      <c r="B149" s="2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21"/>
      <c r="B150" s="2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21"/>
      <c r="B151" s="2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21"/>
      <c r="B152" s="2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21"/>
      <c r="B153" s="2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21"/>
      <c r="B154" s="2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21"/>
      <c r="B155" s="2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21"/>
      <c r="B156" s="2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21"/>
      <c r="B157" s="2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21"/>
      <c r="B158" s="2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21"/>
      <c r="B159" s="2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21"/>
      <c r="B160" s="2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21"/>
      <c r="B161" s="2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21"/>
      <c r="B162" s="2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21"/>
      <c r="B163" s="2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21"/>
      <c r="B164" s="2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21"/>
      <c r="B165" s="2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21"/>
      <c r="B166" s="2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21"/>
      <c r="B167" s="2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21"/>
      <c r="B168" s="2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21"/>
      <c r="B169" s="2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21"/>
      <c r="B170" s="2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21"/>
      <c r="B171" s="2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21"/>
      <c r="B172" s="2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21"/>
      <c r="B173" s="2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21"/>
      <c r="B174" s="2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21"/>
      <c r="B175" s="2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21"/>
      <c r="B176" s="2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21"/>
      <c r="B177" s="2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21"/>
      <c r="B178" s="2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21"/>
      <c r="B179" s="2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21"/>
      <c r="B180" s="2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21"/>
      <c r="B181" s="2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21"/>
      <c r="B182" s="2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21"/>
      <c r="B183" s="2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21"/>
      <c r="B184" s="2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21"/>
      <c r="B185" s="2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21"/>
      <c r="B186" s="2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21"/>
      <c r="B187" s="2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21"/>
      <c r="B188" s="2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21"/>
      <c r="B189" s="2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21"/>
      <c r="B190" s="2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21"/>
      <c r="B191" s="2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21"/>
      <c r="B192" s="2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21"/>
      <c r="B193" s="2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21"/>
      <c r="B194" s="2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21"/>
      <c r="B195" s="2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21"/>
      <c r="B196" s="2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21"/>
      <c r="B197" s="2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21"/>
      <c r="B198" s="2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21"/>
      <c r="B199" s="2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21"/>
      <c r="B200" s="2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21"/>
      <c r="B201" s="2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21"/>
      <c r="B202" s="2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21"/>
      <c r="B203" s="2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21"/>
      <c r="B204" s="2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21"/>
      <c r="B205" s="2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21"/>
      <c r="B206" s="2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21"/>
      <c r="B207" s="2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21"/>
      <c r="B208" s="2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21"/>
      <c r="B209" s="2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21"/>
      <c r="B210" s="2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21"/>
      <c r="B211" s="2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21"/>
      <c r="B212" s="2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21"/>
      <c r="B213" s="2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21"/>
      <c r="B214" s="2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21"/>
      <c r="B215" s="2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21"/>
      <c r="B216" s="2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21"/>
      <c r="B217" s="2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21"/>
      <c r="B218" s="2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21"/>
      <c r="B219" s="2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21"/>
      <c r="B220" s="2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21"/>
      <c r="B221" s="2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21"/>
      <c r="B222" s="2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5">
      <c r="A223" s="21"/>
      <c r="B223" s="2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5">
      <c r="A224" s="21"/>
      <c r="B224" s="2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5">
      <c r="A225" s="21"/>
      <c r="B225" s="2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5">
      <c r="A226" s="21"/>
      <c r="B226" s="2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5">
      <c r="A227" s="21"/>
      <c r="B227" s="2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5">
      <c r="A228" s="21"/>
      <c r="B228" s="2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5">
      <c r="A229" s="21"/>
      <c r="B229" s="2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5">
      <c r="A230" s="21"/>
      <c r="B230" s="2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5">
      <c r="A231" s="21"/>
      <c r="B231" s="2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5">
      <c r="A232" s="21"/>
      <c r="B232" s="2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5">
      <c r="A233" s="21"/>
      <c r="B233" s="2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5">
      <c r="A234" s="21"/>
      <c r="B234" s="2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5">
      <c r="A235" s="21"/>
      <c r="B235" s="2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5">
      <c r="A236" s="21"/>
      <c r="B236" s="2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5">
      <c r="A237" s="21"/>
      <c r="B237" s="2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5">
      <c r="A238" s="21"/>
      <c r="B238" s="2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5">
      <c r="A239" s="21"/>
      <c r="B239" s="2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5">
      <c r="A240" s="21"/>
      <c r="B240" s="2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5">
      <c r="A241" s="21"/>
      <c r="B241" s="2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5">
      <c r="A242" s="21"/>
      <c r="B242" s="2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5">
      <c r="A243" s="21"/>
      <c r="B243" s="2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5">
      <c r="A244" s="21"/>
      <c r="B244" s="2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5">
      <c r="A245" s="21"/>
      <c r="B245" s="2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5">
      <c r="A246" s="21"/>
      <c r="B246" s="2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5">
      <c r="A247" s="21"/>
      <c r="B247" s="2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5">
      <c r="A248" s="21"/>
      <c r="B248" s="2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5">
      <c r="A249" s="21"/>
      <c r="B249" s="2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5">
      <c r="A250" s="21"/>
      <c r="B250" s="2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5">
      <c r="A251" s="21"/>
      <c r="B251" s="2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5">
      <c r="A252" s="21"/>
      <c r="B252" s="2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5">
      <c r="A253" s="21"/>
      <c r="B253" s="2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5">
      <c r="A254" s="21"/>
      <c r="B254" s="2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5">
      <c r="A255" s="21"/>
      <c r="B255" s="2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5">
      <c r="A256" s="21"/>
      <c r="B256" s="2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5">
      <c r="A257" s="21"/>
      <c r="B257" s="2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5">
      <c r="A258" s="21"/>
      <c r="B258" s="2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5">
      <c r="A259" s="21"/>
      <c r="B259" s="2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5">
      <c r="A260" s="21"/>
      <c r="B260" s="2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5">
      <c r="A261" s="21"/>
      <c r="B261" s="2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5">
      <c r="A262" s="21"/>
      <c r="B262" s="2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5">
      <c r="A263" s="21"/>
      <c r="B263" s="2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5">
      <c r="A264" s="21"/>
      <c r="B264" s="2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5">
      <c r="A265" s="21"/>
      <c r="B265" s="2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5">
      <c r="A266" s="21"/>
      <c r="B266" s="2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5">
      <c r="A267" s="21"/>
      <c r="B267" s="2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5">
      <c r="A268" s="21"/>
      <c r="B268" s="2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5">
      <c r="A269" s="21"/>
      <c r="B269" s="2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5">
      <c r="A270" s="21"/>
      <c r="B270" s="2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5">
      <c r="A271" s="21"/>
      <c r="B271" s="2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5">
      <c r="A272" s="21"/>
      <c r="B272" s="2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5">
      <c r="A273" s="21"/>
      <c r="B273" s="2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5">
      <c r="A274" s="21"/>
      <c r="B274" s="2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5">
      <c r="A275" s="21"/>
      <c r="B275" s="2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5">
      <c r="A276" s="21"/>
      <c r="B276" s="2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5">
      <c r="A277" s="21"/>
      <c r="B277" s="2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5">
      <c r="A278" s="21"/>
      <c r="B278" s="2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5">
      <c r="A279" s="21"/>
      <c r="B279" s="2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5">
      <c r="A280" s="21"/>
      <c r="B280" s="2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5">
      <c r="A281" s="21"/>
      <c r="B281" s="2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5">
      <c r="A282" s="21"/>
      <c r="B282" s="2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5">
      <c r="A283" s="21"/>
      <c r="B283" s="2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5">
      <c r="A284" s="21"/>
      <c r="B284" s="2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5">
      <c r="A285" s="21"/>
      <c r="B285" s="2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5">
      <c r="A286" s="21"/>
      <c r="B286" s="2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5">
      <c r="A287" s="21"/>
      <c r="B287" s="2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5">
      <c r="A288" s="21"/>
      <c r="B288" s="2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5">
      <c r="A289" s="21"/>
      <c r="B289" s="2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5">
      <c r="A290" s="21"/>
      <c r="B290" s="2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5">
      <c r="A291" s="21"/>
      <c r="B291" s="2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5">
      <c r="A292" s="21"/>
      <c r="B292" s="2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5">
      <c r="A293" s="21"/>
      <c r="B293" s="2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5">
      <c r="A294" s="21"/>
      <c r="B294" s="2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5">
      <c r="A295" s="21"/>
      <c r="B295" s="2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5">
      <c r="A296" s="21"/>
      <c r="B296" s="2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5">
      <c r="A297" s="21"/>
      <c r="B297" s="2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5">
      <c r="A298" s="21"/>
      <c r="B298" s="2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5">
      <c r="A299" s="21"/>
      <c r="B299" s="2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5">
      <c r="A300" s="21"/>
      <c r="B300" s="2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5">
      <c r="A301" s="21"/>
      <c r="B301" s="2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5">
      <c r="A302" s="21"/>
      <c r="B302" s="2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5">
      <c r="A303" s="21"/>
      <c r="B303" s="2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5">
      <c r="A304" s="21"/>
      <c r="B304" s="2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5">
      <c r="A305" s="21"/>
      <c r="B305" s="2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5">
      <c r="A306" s="21"/>
      <c r="B306" s="2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5">
      <c r="A307" s="21"/>
      <c r="B307" s="2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5">
      <c r="A308" s="21"/>
      <c r="B308" s="2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5">
      <c r="A309" s="21"/>
      <c r="B309" s="2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5">
      <c r="A310" s="21"/>
      <c r="B310" s="2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5">
      <c r="A311" s="21"/>
      <c r="B311" s="2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5">
      <c r="A312" s="21"/>
      <c r="B312" s="2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5">
      <c r="A313" s="21"/>
      <c r="B313" s="2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5">
      <c r="A314" s="21"/>
      <c r="B314" s="2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5">
      <c r="A315" s="21"/>
      <c r="B315" s="2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5">
      <c r="A316" s="21"/>
      <c r="B316" s="2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5">
      <c r="A317" s="21"/>
      <c r="B317" s="2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5">
      <c r="A318" s="21"/>
      <c r="B318" s="2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5">
      <c r="A319" s="21"/>
      <c r="B319" s="2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5">
      <c r="A320" s="21"/>
      <c r="B320" s="2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5">
      <c r="A321" s="21"/>
      <c r="B321" s="2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5">
      <c r="A322" s="21"/>
      <c r="B322" s="2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5">
      <c r="A323" s="21"/>
      <c r="B323" s="2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5">
      <c r="A324" s="21"/>
      <c r="B324" s="2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5">
      <c r="A325" s="21"/>
      <c r="B325" s="2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5">
      <c r="A326" s="21"/>
      <c r="B326" s="2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5">
      <c r="A327" s="21"/>
      <c r="B327" s="2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5">
      <c r="A328" s="21"/>
      <c r="B328" s="2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5">
      <c r="A329" s="21"/>
      <c r="B329" s="2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5">
      <c r="A330" s="21"/>
      <c r="B330" s="2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5">
      <c r="A331" s="21"/>
      <c r="B331" s="2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5">
      <c r="A332" s="21"/>
      <c r="B332" s="2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5">
      <c r="A333" s="21"/>
      <c r="B333" s="2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5">
      <c r="A334" s="21"/>
      <c r="B334" s="2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5">
      <c r="A335" s="21"/>
      <c r="B335" s="2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5">
      <c r="A336" s="21"/>
      <c r="B336" s="2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5">
      <c r="A337" s="21"/>
      <c r="B337" s="2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5">
      <c r="A338" s="21"/>
      <c r="B338" s="2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5">
      <c r="A339" s="21"/>
      <c r="B339" s="2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5">
      <c r="A340" s="21"/>
      <c r="B340" s="2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5">
      <c r="A341" s="21"/>
      <c r="B341" s="2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5">
      <c r="A342" s="21"/>
      <c r="B342" s="2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5">
      <c r="A343" s="21"/>
      <c r="B343" s="2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5">
      <c r="A344" s="21"/>
      <c r="B344" s="2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5">
      <c r="A345" s="21"/>
      <c r="B345" s="2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5">
      <c r="A346" s="21"/>
      <c r="B346" s="2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5">
      <c r="A347" s="21"/>
      <c r="B347" s="2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5">
      <c r="A348" s="21"/>
      <c r="B348" s="2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5">
      <c r="A349" s="21"/>
      <c r="B349" s="2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5">
      <c r="A350" s="21"/>
      <c r="B350" s="2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5">
      <c r="A351" s="21"/>
      <c r="B351" s="2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5">
      <c r="A352" s="21"/>
      <c r="B352" s="2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5">
      <c r="A353" s="21"/>
      <c r="B353" s="2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5">
      <c r="A354" s="21"/>
      <c r="B354" s="2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5">
      <c r="A355" s="21"/>
      <c r="B355" s="2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5">
      <c r="A356" s="21"/>
      <c r="B356" s="2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5">
      <c r="A357" s="21"/>
      <c r="B357" s="2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5">
      <c r="A358" s="21"/>
      <c r="B358" s="2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5">
      <c r="A359" s="21"/>
      <c r="B359" s="2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5">
      <c r="A360" s="21"/>
      <c r="B360" s="2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5">
      <c r="A361" s="21"/>
      <c r="B361" s="2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5">
      <c r="A362" s="21"/>
      <c r="B362" s="2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5">
      <c r="A363" s="21"/>
      <c r="B363" s="2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5">
      <c r="A364" s="21"/>
      <c r="B364" s="2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5">
      <c r="A365" s="21"/>
      <c r="B365" s="2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5">
      <c r="A366" s="21"/>
      <c r="B366" s="2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5">
      <c r="A367" s="21"/>
      <c r="B367" s="2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5">
      <c r="A368" s="21"/>
      <c r="B368" s="2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5">
      <c r="A369" s="21"/>
      <c r="B369" s="2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5">
      <c r="A370" s="21"/>
      <c r="B370" s="2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5">
      <c r="A371" s="21"/>
      <c r="B371" s="2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5">
      <c r="A372" s="21"/>
      <c r="B372" s="2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5">
      <c r="A373" s="21"/>
      <c r="B373" s="2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5">
      <c r="A374" s="21"/>
      <c r="B374" s="2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5">
      <c r="A375" s="21"/>
      <c r="B375" s="2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5">
      <c r="A376" s="21"/>
      <c r="B376" s="2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5">
      <c r="A377" s="21"/>
      <c r="B377" s="2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5">
      <c r="A378" s="21"/>
      <c r="B378" s="2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5">
      <c r="A379" s="21"/>
      <c r="B379" s="2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5">
      <c r="A380" s="21"/>
      <c r="B380" s="2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5">
      <c r="A381" s="21"/>
      <c r="B381" s="2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5">
      <c r="A382" s="21"/>
      <c r="B382" s="2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5">
      <c r="A383" s="21"/>
      <c r="B383" s="2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5">
      <c r="A384" s="21"/>
      <c r="B384" s="2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5">
      <c r="A385" s="21"/>
      <c r="B385" s="2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5">
      <c r="A386" s="21"/>
      <c r="B386" s="2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5">
      <c r="A387" s="21"/>
      <c r="B387" s="2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5">
      <c r="A388" s="21"/>
      <c r="B388" s="2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5">
      <c r="A389" s="21"/>
      <c r="B389" s="2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5">
      <c r="A390" s="21"/>
      <c r="B390" s="2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5">
      <c r="A391" s="21"/>
      <c r="B391" s="2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5">
      <c r="A392" s="21"/>
      <c r="B392" s="2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5">
      <c r="A393" s="21"/>
      <c r="B393" s="2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5">
      <c r="A394" s="21"/>
      <c r="B394" s="2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5">
      <c r="A395" s="21"/>
      <c r="B395" s="2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5">
      <c r="A396" s="21"/>
      <c r="B396" s="2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5">
      <c r="A397" s="21"/>
      <c r="B397" s="2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5">
      <c r="A398" s="21"/>
      <c r="B398" s="2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5">
      <c r="A399" s="21"/>
      <c r="B399" s="2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5">
      <c r="A400" s="21"/>
      <c r="B400" s="2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5">
      <c r="A401" s="21"/>
      <c r="B401" s="2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5">
      <c r="A402" s="21"/>
      <c r="B402" s="2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5">
      <c r="A403" s="21"/>
      <c r="B403" s="2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5">
      <c r="A404" s="21"/>
      <c r="B404" s="2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5">
      <c r="A405" s="21"/>
      <c r="B405" s="2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5">
      <c r="A406" s="21"/>
      <c r="B406" s="2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5">
      <c r="A407" s="21"/>
      <c r="B407" s="2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5">
      <c r="A408" s="21"/>
      <c r="B408" s="2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5">
      <c r="A409" s="21"/>
      <c r="B409" s="2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5">
      <c r="A410" s="21"/>
      <c r="B410" s="2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5">
      <c r="A411" s="21"/>
      <c r="B411" s="2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5">
      <c r="A412" s="21"/>
      <c r="B412" s="2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5">
      <c r="A413" s="21"/>
      <c r="B413" s="2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5">
      <c r="A414" s="21"/>
      <c r="B414" s="2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5">
      <c r="A415" s="21"/>
      <c r="B415" s="2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5">
      <c r="A416" s="21"/>
      <c r="B416" s="2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5">
      <c r="A417" s="21"/>
      <c r="B417" s="2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5">
      <c r="A418" s="21"/>
      <c r="B418" s="2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5">
      <c r="A419" s="21"/>
      <c r="B419" s="2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5">
      <c r="A420" s="21"/>
      <c r="B420" s="2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5">
      <c r="A421" s="21"/>
      <c r="B421" s="2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5">
      <c r="A422" s="21"/>
      <c r="B422" s="2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5">
      <c r="A423" s="21"/>
      <c r="B423" s="2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5">
      <c r="A424" s="21"/>
      <c r="B424" s="2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5">
      <c r="A425" s="21"/>
      <c r="B425" s="2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5">
      <c r="A426" s="21"/>
      <c r="B426" s="2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5">
      <c r="A427" s="21"/>
      <c r="B427" s="2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5">
      <c r="A428" s="21"/>
      <c r="B428" s="2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5">
      <c r="A429" s="21"/>
      <c r="B429" s="2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5">
      <c r="A430" s="21"/>
      <c r="B430" s="2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5">
      <c r="A431" s="21"/>
      <c r="B431" s="2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5">
      <c r="A432" s="21"/>
      <c r="B432" s="2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5">
      <c r="A433" s="21"/>
      <c r="B433" s="2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5">
      <c r="A434" s="21"/>
      <c r="B434" s="2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5">
      <c r="A435" s="21"/>
      <c r="B435" s="2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5">
      <c r="A436" s="21"/>
      <c r="B436" s="2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5">
      <c r="A437" s="21"/>
      <c r="B437" s="2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5">
      <c r="A438" s="21"/>
      <c r="B438" s="2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5">
      <c r="A439" s="21"/>
      <c r="B439" s="2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5">
      <c r="A440" s="21"/>
      <c r="B440" s="2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5">
      <c r="A441" s="21"/>
      <c r="B441" s="2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5">
      <c r="A442" s="21"/>
      <c r="B442" s="2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5">
      <c r="A443" s="21"/>
      <c r="B443" s="2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5">
      <c r="A444" s="21"/>
      <c r="B444" s="2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5">
      <c r="A445" s="21"/>
      <c r="B445" s="2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5">
      <c r="A446" s="21"/>
      <c r="B446" s="2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5">
      <c r="A447" s="21"/>
      <c r="B447" s="2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5">
      <c r="A448" s="21"/>
      <c r="B448" s="2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5">
      <c r="A449" s="21"/>
      <c r="B449" s="2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5">
      <c r="A450" s="21"/>
      <c r="B450" s="2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5">
      <c r="A451" s="21"/>
      <c r="B451" s="2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5">
      <c r="A452" s="21"/>
      <c r="B452" s="2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5">
      <c r="A453" s="21"/>
      <c r="B453" s="2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5">
      <c r="A454" s="21"/>
      <c r="B454" s="2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5">
      <c r="A455" s="21"/>
      <c r="B455" s="2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5">
      <c r="A456" s="21"/>
      <c r="B456" s="2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5">
      <c r="A457" s="21"/>
      <c r="B457" s="2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5">
      <c r="A458" s="21"/>
      <c r="B458" s="2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5">
      <c r="A459" s="21"/>
      <c r="B459" s="2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5">
      <c r="A460" s="21"/>
      <c r="B460" s="2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5">
      <c r="A461" s="21"/>
      <c r="B461" s="2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5">
      <c r="A462" s="21"/>
      <c r="B462" s="2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5">
      <c r="A463" s="21"/>
      <c r="B463" s="2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5">
      <c r="A464" s="21"/>
      <c r="B464" s="2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5">
      <c r="A465" s="21"/>
      <c r="B465" s="2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5">
      <c r="A466" s="21"/>
      <c r="B466" s="2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5">
      <c r="A467" s="21"/>
      <c r="B467" s="2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5">
      <c r="A468" s="21"/>
      <c r="B468" s="2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5">
      <c r="A469" s="21"/>
      <c r="B469" s="2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5">
      <c r="A470" s="21"/>
      <c r="B470" s="2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5">
      <c r="A471" s="21"/>
      <c r="B471" s="2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5">
      <c r="A472" s="21"/>
      <c r="B472" s="2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5">
      <c r="A473" s="21"/>
      <c r="B473" s="2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5">
      <c r="A474" s="21"/>
      <c r="B474" s="2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5">
      <c r="A475" s="21"/>
      <c r="B475" s="2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5">
      <c r="A476" s="21"/>
      <c r="B476" s="2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5">
      <c r="A477" s="21"/>
      <c r="B477" s="2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5">
      <c r="A478" s="21"/>
      <c r="B478" s="2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5">
      <c r="A479" s="21"/>
      <c r="B479" s="2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5">
      <c r="A480" s="21"/>
      <c r="B480" s="2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5">
      <c r="A481" s="21"/>
      <c r="B481" s="2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5">
      <c r="A482" s="21"/>
      <c r="B482" s="2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5">
      <c r="A483" s="21"/>
      <c r="B483" s="2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5">
      <c r="A484" s="21"/>
      <c r="B484" s="2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5">
      <c r="A485" s="21"/>
      <c r="B485" s="2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5">
      <c r="A486" s="21"/>
      <c r="B486" s="2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5">
      <c r="A487" s="21"/>
      <c r="B487" s="2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5">
      <c r="A488" s="21"/>
      <c r="B488" s="2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5">
      <c r="A489" s="21"/>
      <c r="B489" s="2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5">
      <c r="A490" s="21"/>
      <c r="B490" s="2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5">
      <c r="A491" s="21"/>
      <c r="B491" s="2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5">
      <c r="A492" s="21"/>
      <c r="B492" s="2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5">
      <c r="A493" s="21"/>
      <c r="B493" s="2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5">
      <c r="A494" s="21"/>
      <c r="B494" s="2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5">
      <c r="A495" s="21"/>
      <c r="B495" s="2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5">
      <c r="A496" s="21"/>
      <c r="B496" s="2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5">
      <c r="A497" s="21"/>
      <c r="B497" s="2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5">
      <c r="A498" s="21"/>
      <c r="B498" s="2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5">
      <c r="A499" s="21"/>
      <c r="B499" s="2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5">
      <c r="A500" s="21"/>
      <c r="B500" s="2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5">
      <c r="A501" s="21"/>
      <c r="B501" s="2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5">
      <c r="A502" s="21"/>
      <c r="B502" s="2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5">
      <c r="A503" s="21"/>
      <c r="B503" s="2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5">
      <c r="A504" s="21"/>
      <c r="B504" s="2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5">
      <c r="A505" s="21"/>
      <c r="B505" s="2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5">
      <c r="A506" s="21"/>
      <c r="B506" s="2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5">
      <c r="A507" s="21"/>
      <c r="B507" s="2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5">
      <c r="A508" s="21"/>
      <c r="B508" s="2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5">
      <c r="A509" s="21"/>
      <c r="B509" s="2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5">
      <c r="A510" s="21"/>
      <c r="B510" s="2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5">
      <c r="A511" s="21"/>
      <c r="B511" s="2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5">
      <c r="A512" s="21"/>
      <c r="B512" s="2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5">
      <c r="A513" s="21"/>
      <c r="B513" s="2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5">
      <c r="A514" s="21"/>
      <c r="B514" s="2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5">
      <c r="A515" s="21"/>
      <c r="B515" s="2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5">
      <c r="A516" s="21"/>
      <c r="B516" s="2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5">
      <c r="A517" s="21"/>
      <c r="B517" s="2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5">
      <c r="A518" s="21"/>
      <c r="B518" s="2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5">
      <c r="A519" s="21"/>
      <c r="B519" s="2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5">
      <c r="A520" s="21"/>
      <c r="B520" s="2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5">
      <c r="A521" s="21"/>
      <c r="B521" s="2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5">
      <c r="A522" s="21"/>
      <c r="B522" s="2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5">
      <c r="A523" s="21"/>
      <c r="B523" s="2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5">
      <c r="A524" s="21"/>
      <c r="B524" s="2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5">
      <c r="A525" s="21"/>
      <c r="B525" s="2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5">
      <c r="A526" s="21"/>
      <c r="B526" s="2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5">
      <c r="A527" s="21"/>
      <c r="B527" s="2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5">
      <c r="A528" s="21"/>
      <c r="B528" s="2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5">
      <c r="A529" s="21"/>
      <c r="B529" s="2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5">
      <c r="A530" s="21"/>
      <c r="B530" s="2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5">
      <c r="A531" s="21"/>
      <c r="B531" s="2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5">
      <c r="A532" s="21"/>
      <c r="B532" s="2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5">
      <c r="A533" s="21"/>
      <c r="B533" s="2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5">
      <c r="A534" s="21"/>
      <c r="B534" s="2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5">
      <c r="A535" s="21"/>
      <c r="B535" s="2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5">
      <c r="A536" s="21"/>
      <c r="B536" s="2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5">
      <c r="A537" s="21"/>
      <c r="B537" s="2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5">
      <c r="A538" s="21"/>
      <c r="B538" s="2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5">
      <c r="A539" s="21"/>
      <c r="B539" s="2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5">
      <c r="A540" s="21"/>
      <c r="B540" s="2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5">
      <c r="A541" s="21"/>
      <c r="B541" s="2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5">
      <c r="A542" s="21"/>
      <c r="B542" s="2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5">
      <c r="A543" s="21"/>
      <c r="B543" s="2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5">
      <c r="A544" s="21"/>
      <c r="B544" s="2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5">
      <c r="A545" s="21"/>
      <c r="B545" s="2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5">
      <c r="A546" s="21"/>
      <c r="B546" s="2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5">
      <c r="A547" s="21"/>
      <c r="B547" s="2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5">
      <c r="A548" s="21"/>
      <c r="B548" s="2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5">
      <c r="A549" s="21"/>
      <c r="B549" s="2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5">
      <c r="A550" s="21"/>
      <c r="B550" s="2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5">
      <c r="A551" s="21"/>
      <c r="B551" s="2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5">
      <c r="A552" s="21"/>
      <c r="B552" s="2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5">
      <c r="A553" s="21"/>
      <c r="B553" s="2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5">
      <c r="A554" s="21"/>
      <c r="B554" s="2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5">
      <c r="A555" s="21"/>
      <c r="B555" s="2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5">
      <c r="A556" s="21"/>
      <c r="B556" s="2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5">
      <c r="A557" s="21"/>
      <c r="B557" s="2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5">
      <c r="A558" s="21"/>
      <c r="B558" s="2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5">
      <c r="A559" s="21"/>
      <c r="B559" s="2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5">
      <c r="A560" s="21"/>
      <c r="B560" s="2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5">
      <c r="A561" s="21"/>
      <c r="B561" s="2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5">
      <c r="A562" s="21"/>
      <c r="B562" s="2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5">
      <c r="A563" s="21"/>
      <c r="B563" s="2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5">
      <c r="A564" s="21"/>
      <c r="B564" s="2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5">
      <c r="A565" s="21"/>
      <c r="B565" s="2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5">
      <c r="A566" s="21"/>
      <c r="B566" s="2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5">
      <c r="A567" s="21"/>
      <c r="B567" s="2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5">
      <c r="A568" s="21"/>
      <c r="B568" s="2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5">
      <c r="A569" s="21"/>
      <c r="B569" s="2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5">
      <c r="A570" s="21"/>
      <c r="B570" s="2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5">
      <c r="A571" s="21"/>
      <c r="B571" s="2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5">
      <c r="A572" s="21"/>
      <c r="B572" s="2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5">
      <c r="A573" s="21"/>
      <c r="B573" s="2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5">
      <c r="A574" s="21"/>
      <c r="B574" s="2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5">
      <c r="A575" s="21"/>
      <c r="B575" s="2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5">
      <c r="A576" s="21"/>
      <c r="B576" s="2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5">
      <c r="A577" s="21"/>
      <c r="B577" s="2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5">
      <c r="A578" s="21"/>
      <c r="B578" s="2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5">
      <c r="A579" s="21"/>
      <c r="B579" s="2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5">
      <c r="A580" s="21"/>
      <c r="B580" s="2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5">
      <c r="A581" s="21"/>
      <c r="B581" s="2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5">
      <c r="A582" s="21"/>
      <c r="B582" s="2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5">
      <c r="A583" s="21"/>
      <c r="B583" s="2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5">
      <c r="A584" s="21"/>
      <c r="B584" s="2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5">
      <c r="A585" s="21"/>
      <c r="B585" s="2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5">
      <c r="A586" s="21"/>
      <c r="B586" s="2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5">
      <c r="A587" s="21"/>
      <c r="B587" s="2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5">
      <c r="A588" s="21"/>
      <c r="B588" s="2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5">
      <c r="A589" s="21"/>
      <c r="B589" s="2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5">
      <c r="A590" s="21"/>
      <c r="B590" s="2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5">
      <c r="A591" s="21"/>
      <c r="B591" s="2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5">
      <c r="A592" s="21"/>
      <c r="B592" s="2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5">
      <c r="A593" s="21"/>
      <c r="B593" s="2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5">
      <c r="A594" s="21"/>
      <c r="B594" s="2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5">
      <c r="A595" s="21"/>
      <c r="B595" s="2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5">
      <c r="A596" s="21"/>
      <c r="B596" s="2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5">
      <c r="A597" s="21"/>
      <c r="B597" s="2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5">
      <c r="A598" s="21"/>
      <c r="B598" s="2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5">
      <c r="A599" s="21"/>
      <c r="B599" s="2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5">
      <c r="A600" s="21"/>
      <c r="B600" s="2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5">
      <c r="A601" s="21"/>
      <c r="B601" s="2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5">
      <c r="A602" s="21"/>
      <c r="B602" s="2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5">
      <c r="A603" s="21"/>
      <c r="B603" s="2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5">
      <c r="A604" s="21"/>
      <c r="B604" s="2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5">
      <c r="A605" s="21"/>
      <c r="B605" s="2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5">
      <c r="A606" s="21"/>
      <c r="B606" s="2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5">
      <c r="A607" s="21"/>
      <c r="B607" s="2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5">
      <c r="A608" s="21"/>
      <c r="B608" s="2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5">
      <c r="A609" s="21"/>
      <c r="B609" s="2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5">
      <c r="A610" s="21"/>
      <c r="B610" s="2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5">
      <c r="A611" s="21"/>
      <c r="B611" s="2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5">
      <c r="A612" s="21"/>
      <c r="B612" s="2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5">
      <c r="A613" s="21"/>
      <c r="B613" s="2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5">
      <c r="A614" s="21"/>
      <c r="B614" s="2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5">
      <c r="A615" s="21"/>
      <c r="B615" s="2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5">
      <c r="A616" s="21"/>
      <c r="B616" s="2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5">
      <c r="A617" s="21"/>
      <c r="B617" s="2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5">
      <c r="A618" s="21"/>
      <c r="B618" s="2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5">
      <c r="A619" s="21"/>
      <c r="B619" s="2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5">
      <c r="A620" s="21"/>
      <c r="B620" s="2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5">
      <c r="A621" s="21"/>
      <c r="B621" s="2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5">
      <c r="A622" s="21"/>
      <c r="B622" s="2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5">
      <c r="A623" s="21"/>
      <c r="B623" s="2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5">
      <c r="A624" s="21"/>
      <c r="B624" s="2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5">
      <c r="A625" s="21"/>
      <c r="B625" s="2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5">
      <c r="A626" s="21"/>
      <c r="B626" s="2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5">
      <c r="A627" s="21"/>
      <c r="B627" s="2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5">
      <c r="A628" s="21"/>
      <c r="B628" s="2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5">
      <c r="A629" s="21"/>
      <c r="B629" s="2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5">
      <c r="A630" s="21"/>
      <c r="B630" s="2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5">
      <c r="A631" s="21"/>
      <c r="B631" s="2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5">
      <c r="A632" s="21"/>
      <c r="B632" s="2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5">
      <c r="A633" s="21"/>
      <c r="B633" s="2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5">
      <c r="A634" s="21"/>
      <c r="B634" s="2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5">
      <c r="A635" s="21"/>
      <c r="B635" s="2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5">
      <c r="A636" s="21"/>
      <c r="B636" s="2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5">
      <c r="A637" s="21"/>
      <c r="B637" s="2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5">
      <c r="A638" s="21"/>
      <c r="B638" s="2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5">
      <c r="A639" s="21"/>
      <c r="B639" s="2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5">
      <c r="A640" s="21"/>
      <c r="B640" s="2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5">
      <c r="A641" s="21"/>
      <c r="B641" s="2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5">
      <c r="A642" s="21"/>
      <c r="B642" s="2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5">
      <c r="A643" s="21"/>
      <c r="B643" s="2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5">
      <c r="A644" s="21"/>
      <c r="B644" s="2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5">
      <c r="A645" s="21"/>
      <c r="B645" s="2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5">
      <c r="A646" s="21"/>
      <c r="B646" s="2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5">
      <c r="A647" s="21"/>
      <c r="B647" s="2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5">
      <c r="A648" s="21"/>
      <c r="B648" s="2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5">
      <c r="A649" s="21"/>
      <c r="B649" s="2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5">
      <c r="A650" s="21"/>
      <c r="B650" s="2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5">
      <c r="A651" s="21"/>
      <c r="B651" s="2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5">
      <c r="A652" s="21"/>
      <c r="B652" s="2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5">
      <c r="A653" s="21"/>
      <c r="B653" s="2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5">
      <c r="A654" s="21"/>
      <c r="B654" s="2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5">
      <c r="A655" s="21"/>
      <c r="B655" s="2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5">
      <c r="A656" s="21"/>
      <c r="B656" s="2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5">
      <c r="A657" s="21"/>
      <c r="B657" s="2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5">
      <c r="A658" s="21"/>
      <c r="B658" s="2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5">
      <c r="A659" s="21"/>
      <c r="B659" s="2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5">
      <c r="A660" s="21"/>
      <c r="B660" s="2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5">
      <c r="A661" s="21"/>
      <c r="B661" s="2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5">
      <c r="A662" s="21"/>
      <c r="B662" s="2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5">
      <c r="A663" s="21"/>
      <c r="B663" s="2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5">
      <c r="A664" s="21"/>
      <c r="B664" s="2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5">
      <c r="A665" s="21"/>
      <c r="B665" s="2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5">
      <c r="A666" s="21"/>
      <c r="B666" s="2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5">
      <c r="A667" s="21"/>
      <c r="B667" s="2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5">
      <c r="A668" s="21"/>
      <c r="B668" s="2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5">
      <c r="A669" s="21"/>
      <c r="B669" s="2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5">
      <c r="A670" s="21"/>
      <c r="B670" s="2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5">
      <c r="A671" s="21"/>
      <c r="B671" s="2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5">
      <c r="A672" s="21"/>
      <c r="B672" s="2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5">
      <c r="A673" s="21"/>
      <c r="B673" s="2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5">
      <c r="A674" s="21"/>
      <c r="B674" s="2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5">
      <c r="A675" s="21"/>
      <c r="B675" s="2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5">
      <c r="A676" s="21"/>
      <c r="B676" s="2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5">
      <c r="A677" s="21"/>
      <c r="B677" s="2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5">
      <c r="A678" s="21"/>
      <c r="B678" s="2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5">
      <c r="A679" s="21"/>
      <c r="B679" s="2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5">
      <c r="A680" s="21"/>
      <c r="B680" s="2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5">
      <c r="A681" s="21"/>
      <c r="B681" s="2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5">
      <c r="A682" s="21"/>
      <c r="B682" s="2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5">
      <c r="A683" s="21"/>
      <c r="B683" s="2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5">
      <c r="A684" s="21"/>
      <c r="B684" s="2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5">
      <c r="A685" s="21"/>
      <c r="B685" s="2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5">
      <c r="A686" s="21"/>
      <c r="B686" s="2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5">
      <c r="A687" s="21"/>
      <c r="B687" s="2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5">
      <c r="A688" s="21"/>
      <c r="B688" s="2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5">
      <c r="A689" s="21"/>
      <c r="B689" s="2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5">
      <c r="A690" s="21"/>
      <c r="B690" s="2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5">
      <c r="A691" s="21"/>
      <c r="B691" s="2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5">
      <c r="A692" s="21"/>
      <c r="B692" s="2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5">
      <c r="A693" s="21"/>
      <c r="B693" s="2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5">
      <c r="A694" s="21"/>
      <c r="B694" s="2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5">
      <c r="A695" s="21"/>
      <c r="B695" s="2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5">
      <c r="A696" s="21"/>
      <c r="B696" s="2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5">
      <c r="A697" s="21"/>
      <c r="B697" s="2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5">
      <c r="A698" s="21"/>
      <c r="B698" s="2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5">
      <c r="A699" s="21"/>
      <c r="B699" s="2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5">
      <c r="A700" s="21"/>
      <c r="B700" s="2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5">
      <c r="A701" s="21"/>
      <c r="B701" s="2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5">
      <c r="A702" s="21"/>
      <c r="B702" s="2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5">
      <c r="A703" s="21"/>
      <c r="B703" s="2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5">
      <c r="A704" s="21"/>
      <c r="B704" s="2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5">
      <c r="A705" s="21"/>
      <c r="B705" s="2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5">
      <c r="A706" s="21"/>
      <c r="B706" s="2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5">
      <c r="A707" s="21"/>
      <c r="B707" s="2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5">
      <c r="A708" s="21"/>
      <c r="B708" s="2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5">
      <c r="A709" s="21"/>
      <c r="B709" s="2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5">
      <c r="A710" s="21"/>
      <c r="B710" s="2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5">
      <c r="A711" s="21"/>
      <c r="B711" s="2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5">
      <c r="A712" s="21"/>
      <c r="B712" s="2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5">
      <c r="A713" s="21"/>
      <c r="B713" s="2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5">
      <c r="A714" s="21"/>
      <c r="B714" s="2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5">
      <c r="A715" s="21"/>
      <c r="B715" s="2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5">
      <c r="A716" s="21"/>
      <c r="B716" s="2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5">
      <c r="A717" s="21"/>
      <c r="B717" s="2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5">
      <c r="A718" s="21"/>
      <c r="B718" s="2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5">
      <c r="A719" s="21"/>
      <c r="B719" s="2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5">
      <c r="A720" s="21"/>
      <c r="B720" s="2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5">
      <c r="A721" s="21"/>
      <c r="B721" s="2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5">
      <c r="A722" s="21"/>
      <c r="B722" s="2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5">
      <c r="A723" s="21"/>
      <c r="B723" s="2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5">
      <c r="A724" s="21"/>
      <c r="B724" s="2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5">
      <c r="A725" s="21"/>
      <c r="B725" s="2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5">
      <c r="A726" s="21"/>
      <c r="B726" s="2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5">
      <c r="A727" s="21"/>
      <c r="B727" s="2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5">
      <c r="A728" s="21"/>
      <c r="B728" s="2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5">
      <c r="A729" s="21"/>
      <c r="B729" s="2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5">
      <c r="A730" s="21"/>
      <c r="B730" s="2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5">
      <c r="A731" s="21"/>
      <c r="B731" s="2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5">
      <c r="A732" s="21"/>
      <c r="B732" s="2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5">
      <c r="A733" s="21"/>
      <c r="B733" s="2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5">
      <c r="A734" s="21"/>
      <c r="B734" s="2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5">
      <c r="A735" s="21"/>
      <c r="B735" s="2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5">
      <c r="A736" s="21"/>
      <c r="B736" s="2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5">
      <c r="A737" s="21"/>
      <c r="B737" s="2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5">
      <c r="A738" s="21"/>
      <c r="B738" s="2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5">
      <c r="A739" s="21"/>
      <c r="B739" s="2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5">
      <c r="A740" s="21"/>
      <c r="B740" s="2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5">
      <c r="A741" s="21"/>
      <c r="B741" s="2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5">
      <c r="A742" s="21"/>
      <c r="B742" s="2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5">
      <c r="A743" s="21"/>
      <c r="B743" s="2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5">
      <c r="A744" s="21"/>
      <c r="B744" s="2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5">
      <c r="A745" s="21"/>
      <c r="B745" s="2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5">
      <c r="A746" s="21"/>
      <c r="B746" s="2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5">
      <c r="A747" s="21"/>
      <c r="B747" s="2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5">
      <c r="A748" s="21"/>
      <c r="B748" s="2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5">
      <c r="A749" s="21"/>
      <c r="B749" s="2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5">
      <c r="A750" s="21"/>
      <c r="B750" s="2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5">
      <c r="A751" s="21"/>
      <c r="B751" s="2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5">
      <c r="A752" s="21"/>
      <c r="B752" s="2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5">
      <c r="A753" s="21"/>
      <c r="B753" s="2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5">
      <c r="A754" s="21"/>
      <c r="B754" s="2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5">
      <c r="A755" s="21"/>
      <c r="B755" s="2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5">
      <c r="A756" s="21"/>
      <c r="B756" s="2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5">
      <c r="A757" s="21"/>
      <c r="B757" s="2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5">
      <c r="A758" s="21"/>
      <c r="B758" s="2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5">
      <c r="A759" s="21"/>
      <c r="B759" s="2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5">
      <c r="A760" s="21"/>
      <c r="B760" s="2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5">
      <c r="A761" s="21"/>
      <c r="B761" s="2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5">
      <c r="A762" s="21"/>
      <c r="B762" s="2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5">
      <c r="A763" s="21"/>
      <c r="B763" s="2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5">
      <c r="A764" s="21"/>
      <c r="B764" s="2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5">
      <c r="A765" s="21"/>
      <c r="B765" s="2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5">
      <c r="A766" s="21"/>
      <c r="B766" s="2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5">
      <c r="A767" s="21"/>
      <c r="B767" s="2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5">
      <c r="A768" s="21"/>
      <c r="B768" s="2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5">
      <c r="A769" s="21"/>
      <c r="B769" s="2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5">
      <c r="A770" s="21"/>
      <c r="B770" s="2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5">
      <c r="A771" s="21"/>
      <c r="B771" s="2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5">
      <c r="A772" s="21"/>
      <c r="B772" s="2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5">
      <c r="A773" s="21"/>
      <c r="B773" s="2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5">
      <c r="A774" s="21"/>
      <c r="B774" s="2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5">
      <c r="A775" s="21"/>
      <c r="B775" s="2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5">
      <c r="A776" s="21"/>
      <c r="B776" s="2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5">
      <c r="A777" s="21"/>
      <c r="B777" s="2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5">
      <c r="A778" s="21"/>
      <c r="B778" s="2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5">
      <c r="A779" s="21"/>
      <c r="B779" s="2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5">
      <c r="A780" s="21"/>
      <c r="B780" s="2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5">
      <c r="A781" s="21"/>
      <c r="B781" s="2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5">
      <c r="A782" s="21"/>
      <c r="B782" s="2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5">
      <c r="A783" s="21"/>
      <c r="B783" s="2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5">
      <c r="A784" s="21"/>
      <c r="B784" s="2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5">
      <c r="A785" s="21"/>
      <c r="B785" s="2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5">
      <c r="A786" s="21"/>
      <c r="B786" s="2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5">
      <c r="A787" s="21"/>
      <c r="B787" s="2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5">
      <c r="A788" s="21"/>
      <c r="B788" s="2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5">
      <c r="A789" s="21"/>
      <c r="B789" s="2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5">
      <c r="A790" s="21"/>
      <c r="B790" s="2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5">
      <c r="A791" s="21"/>
      <c r="B791" s="2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5">
      <c r="A792" s="21"/>
      <c r="B792" s="2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5">
      <c r="A793" s="21"/>
      <c r="B793" s="2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5">
      <c r="A794" s="21"/>
      <c r="B794" s="2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5">
      <c r="A795" s="21"/>
      <c r="B795" s="2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5">
      <c r="A796" s="21"/>
      <c r="B796" s="2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 x14ac:dyDescent="0.25">
      <c r="A797" s="21"/>
      <c r="B797" s="2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 x14ac:dyDescent="0.25">
      <c r="A798" s="21"/>
      <c r="B798" s="2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 x14ac:dyDescent="0.25">
      <c r="A799" s="21"/>
      <c r="B799" s="2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 x14ac:dyDescent="0.25">
      <c r="A800" s="21"/>
      <c r="B800" s="2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 x14ac:dyDescent="0.25">
      <c r="A801" s="21"/>
      <c r="B801" s="2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 x14ac:dyDescent="0.25">
      <c r="A802" s="21"/>
      <c r="B802" s="2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 x14ac:dyDescent="0.25">
      <c r="A803" s="21"/>
      <c r="B803" s="2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 x14ac:dyDescent="0.25">
      <c r="A804" s="21"/>
      <c r="B804" s="2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 x14ac:dyDescent="0.25">
      <c r="A805" s="21"/>
      <c r="B805" s="2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 x14ac:dyDescent="0.25">
      <c r="A806" s="21"/>
      <c r="B806" s="2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 x14ac:dyDescent="0.25">
      <c r="A807" s="21"/>
      <c r="B807" s="2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 x14ac:dyDescent="0.25">
      <c r="A808" s="21"/>
      <c r="B808" s="2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 x14ac:dyDescent="0.25">
      <c r="A809" s="21"/>
      <c r="B809" s="2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 x14ac:dyDescent="0.25">
      <c r="A810" s="21"/>
      <c r="B810" s="2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 x14ac:dyDescent="0.25">
      <c r="A811" s="21"/>
      <c r="B811" s="2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 x14ac:dyDescent="0.25">
      <c r="A812" s="21"/>
      <c r="B812" s="2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 x14ac:dyDescent="0.25">
      <c r="A813" s="21"/>
      <c r="B813" s="2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 x14ac:dyDescent="0.25">
      <c r="A814" s="21"/>
      <c r="B814" s="2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 x14ac:dyDescent="0.25">
      <c r="A815" s="21"/>
      <c r="B815" s="2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 x14ac:dyDescent="0.25">
      <c r="A816" s="21"/>
      <c r="B816" s="2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 x14ac:dyDescent="0.25">
      <c r="A817" s="21"/>
      <c r="B817" s="2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 x14ac:dyDescent="0.25">
      <c r="A818" s="21"/>
      <c r="B818" s="2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 x14ac:dyDescent="0.25">
      <c r="A819" s="21"/>
      <c r="B819" s="2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 x14ac:dyDescent="0.25">
      <c r="A820" s="21"/>
      <c r="B820" s="2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 x14ac:dyDescent="0.25">
      <c r="A821" s="21"/>
      <c r="B821" s="2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 x14ac:dyDescent="0.25">
      <c r="A822" s="21"/>
      <c r="B822" s="2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 x14ac:dyDescent="0.25">
      <c r="A823" s="21"/>
      <c r="B823" s="2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 x14ac:dyDescent="0.25">
      <c r="A824" s="21"/>
      <c r="B824" s="2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 x14ac:dyDescent="0.25">
      <c r="A825" s="21"/>
      <c r="B825" s="2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 x14ac:dyDescent="0.25">
      <c r="A826" s="21"/>
      <c r="B826" s="2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 x14ac:dyDescent="0.25">
      <c r="A827" s="21"/>
      <c r="B827" s="2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 x14ac:dyDescent="0.25">
      <c r="A828" s="21"/>
      <c r="B828" s="2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 x14ac:dyDescent="0.25">
      <c r="A829" s="21"/>
      <c r="B829" s="2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 x14ac:dyDescent="0.25">
      <c r="A830" s="21"/>
      <c r="B830" s="2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 x14ac:dyDescent="0.25">
      <c r="A831" s="21"/>
      <c r="B831" s="2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 x14ac:dyDescent="0.25">
      <c r="A832" s="21"/>
      <c r="B832" s="2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 x14ac:dyDescent="0.25">
      <c r="A833" s="21"/>
      <c r="B833" s="2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 x14ac:dyDescent="0.25">
      <c r="A834" s="21"/>
      <c r="B834" s="2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 x14ac:dyDescent="0.25">
      <c r="A835" s="21"/>
      <c r="B835" s="2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 x14ac:dyDescent="0.25">
      <c r="A836" s="21"/>
      <c r="B836" s="2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 x14ac:dyDescent="0.25">
      <c r="A837" s="21"/>
      <c r="B837" s="2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 x14ac:dyDescent="0.25">
      <c r="A838" s="21"/>
      <c r="B838" s="2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 x14ac:dyDescent="0.25">
      <c r="A839" s="21"/>
      <c r="B839" s="2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 x14ac:dyDescent="0.25">
      <c r="A840" s="21"/>
      <c r="B840" s="2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 x14ac:dyDescent="0.25">
      <c r="A841" s="21"/>
      <c r="B841" s="2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 x14ac:dyDescent="0.25">
      <c r="A842" s="21"/>
      <c r="B842" s="2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 x14ac:dyDescent="0.25">
      <c r="A843" s="21"/>
      <c r="B843" s="2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 x14ac:dyDescent="0.25">
      <c r="A844" s="21"/>
      <c r="B844" s="2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 x14ac:dyDescent="0.25">
      <c r="A845" s="21"/>
      <c r="B845" s="2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 x14ac:dyDescent="0.25">
      <c r="A846" s="21"/>
      <c r="B846" s="2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 x14ac:dyDescent="0.25">
      <c r="A847" s="21"/>
      <c r="B847" s="2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 x14ac:dyDescent="0.25">
      <c r="A848" s="21"/>
      <c r="B848" s="2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 x14ac:dyDescent="0.25">
      <c r="A849" s="21"/>
      <c r="B849" s="2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 x14ac:dyDescent="0.25">
      <c r="A850" s="21"/>
      <c r="B850" s="2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 x14ac:dyDescent="0.25">
      <c r="A851" s="21"/>
      <c r="B851" s="2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 x14ac:dyDescent="0.25">
      <c r="A852" s="21"/>
      <c r="B852" s="2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 x14ac:dyDescent="0.25">
      <c r="A853" s="21"/>
      <c r="B853" s="2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 x14ac:dyDescent="0.25">
      <c r="A854" s="21"/>
      <c r="B854" s="2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 x14ac:dyDescent="0.25">
      <c r="A855" s="21"/>
      <c r="B855" s="2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 x14ac:dyDescent="0.25">
      <c r="A856" s="21"/>
      <c r="B856" s="2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 x14ac:dyDescent="0.25">
      <c r="A857" s="21"/>
      <c r="B857" s="2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 x14ac:dyDescent="0.25">
      <c r="A858" s="21"/>
      <c r="B858" s="2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 x14ac:dyDescent="0.25">
      <c r="A859" s="21"/>
      <c r="B859" s="2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 x14ac:dyDescent="0.25">
      <c r="A860" s="21"/>
      <c r="B860" s="2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 x14ac:dyDescent="0.25">
      <c r="A861" s="21"/>
      <c r="B861" s="2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 x14ac:dyDescent="0.25">
      <c r="A862" s="21"/>
      <c r="B862" s="2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 x14ac:dyDescent="0.25">
      <c r="A863" s="21"/>
      <c r="B863" s="2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 x14ac:dyDescent="0.25">
      <c r="A864" s="21"/>
      <c r="B864" s="2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 x14ac:dyDescent="0.25">
      <c r="A865" s="21"/>
      <c r="B865" s="2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 x14ac:dyDescent="0.25">
      <c r="A866" s="21"/>
      <c r="B866" s="2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 x14ac:dyDescent="0.25">
      <c r="A867" s="21"/>
      <c r="B867" s="2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 x14ac:dyDescent="0.25">
      <c r="A868" s="21"/>
      <c r="B868" s="2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 x14ac:dyDescent="0.25">
      <c r="A869" s="21"/>
      <c r="B869" s="2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 x14ac:dyDescent="0.25">
      <c r="A870" s="21"/>
      <c r="B870" s="2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 x14ac:dyDescent="0.25">
      <c r="A871" s="21"/>
      <c r="B871" s="2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 x14ac:dyDescent="0.25">
      <c r="A872" s="21"/>
      <c r="B872" s="2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 x14ac:dyDescent="0.25">
      <c r="A873" s="21"/>
      <c r="B873" s="2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 x14ac:dyDescent="0.25">
      <c r="A874" s="21"/>
      <c r="B874" s="2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 x14ac:dyDescent="0.25">
      <c r="A875" s="21"/>
      <c r="B875" s="2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 x14ac:dyDescent="0.25">
      <c r="A876" s="21"/>
      <c r="B876" s="2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 x14ac:dyDescent="0.25">
      <c r="A877" s="21"/>
      <c r="B877" s="2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 x14ac:dyDescent="0.25">
      <c r="A878" s="21"/>
      <c r="B878" s="2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 x14ac:dyDescent="0.25">
      <c r="A879" s="21"/>
      <c r="B879" s="2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 x14ac:dyDescent="0.25">
      <c r="A880" s="21"/>
      <c r="B880" s="2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 x14ac:dyDescent="0.25">
      <c r="A881" s="21"/>
      <c r="B881" s="2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 x14ac:dyDescent="0.25">
      <c r="A882" s="21"/>
      <c r="B882" s="2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 x14ac:dyDescent="0.25">
      <c r="A883" s="21"/>
      <c r="B883" s="2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 x14ac:dyDescent="0.25">
      <c r="A884" s="21"/>
      <c r="B884" s="2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 x14ac:dyDescent="0.25">
      <c r="A885" s="21"/>
      <c r="B885" s="2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 x14ac:dyDescent="0.25">
      <c r="A886" s="21"/>
      <c r="B886" s="2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 x14ac:dyDescent="0.25">
      <c r="A887" s="21"/>
      <c r="B887" s="2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 x14ac:dyDescent="0.25">
      <c r="A888" s="21"/>
      <c r="B888" s="2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 x14ac:dyDescent="0.25">
      <c r="A889" s="21"/>
      <c r="B889" s="2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 x14ac:dyDescent="0.25">
      <c r="A890" s="21"/>
      <c r="B890" s="2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 x14ac:dyDescent="0.25">
      <c r="A891" s="21"/>
      <c r="B891" s="2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 x14ac:dyDescent="0.25">
      <c r="A892" s="21"/>
      <c r="B892" s="2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 x14ac:dyDescent="0.25">
      <c r="A893" s="21"/>
      <c r="B893" s="2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 x14ac:dyDescent="0.25">
      <c r="A894" s="21"/>
      <c r="B894" s="2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 x14ac:dyDescent="0.25">
      <c r="A895" s="21"/>
      <c r="B895" s="2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 x14ac:dyDescent="0.25">
      <c r="A896" s="21"/>
      <c r="B896" s="2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 x14ac:dyDescent="0.25">
      <c r="A897" s="21"/>
      <c r="B897" s="2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 x14ac:dyDescent="0.25">
      <c r="A898" s="21"/>
      <c r="B898" s="2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 x14ac:dyDescent="0.25">
      <c r="A899" s="21"/>
      <c r="B899" s="2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 x14ac:dyDescent="0.25">
      <c r="A900" s="21"/>
      <c r="B900" s="2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 x14ac:dyDescent="0.25">
      <c r="A901" s="21"/>
      <c r="B901" s="2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 x14ac:dyDescent="0.25">
      <c r="A902" s="21"/>
      <c r="B902" s="2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 x14ac:dyDescent="0.25">
      <c r="A903" s="21"/>
      <c r="B903" s="2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 x14ac:dyDescent="0.25">
      <c r="A904" s="21"/>
      <c r="B904" s="2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 x14ac:dyDescent="0.25">
      <c r="A905" s="21"/>
      <c r="B905" s="2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 x14ac:dyDescent="0.25">
      <c r="A906" s="21"/>
      <c r="B906" s="2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 x14ac:dyDescent="0.25">
      <c r="A907" s="21"/>
      <c r="B907" s="2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 x14ac:dyDescent="0.25">
      <c r="A908" s="21"/>
      <c r="B908" s="2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 x14ac:dyDescent="0.25">
      <c r="A909" s="21"/>
      <c r="B909" s="2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 x14ac:dyDescent="0.25">
      <c r="A910" s="21"/>
      <c r="B910" s="2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 x14ac:dyDescent="0.25">
      <c r="A911" s="21"/>
      <c r="B911" s="2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 x14ac:dyDescent="0.25">
      <c r="A912" s="21"/>
      <c r="B912" s="2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 x14ac:dyDescent="0.25">
      <c r="A913" s="21"/>
      <c r="B913" s="2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 x14ac:dyDescent="0.25">
      <c r="A914" s="21"/>
      <c r="B914" s="2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 x14ac:dyDescent="0.25">
      <c r="A915" s="21"/>
      <c r="B915" s="2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 x14ac:dyDescent="0.25">
      <c r="A916" s="21"/>
      <c r="B916" s="2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 x14ac:dyDescent="0.25">
      <c r="A917" s="21"/>
      <c r="B917" s="2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 x14ac:dyDescent="0.25">
      <c r="A918" s="21"/>
      <c r="B918" s="2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 x14ac:dyDescent="0.25">
      <c r="A919" s="21"/>
      <c r="B919" s="2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 x14ac:dyDescent="0.25">
      <c r="A920" s="21"/>
      <c r="B920" s="2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 x14ac:dyDescent="0.25">
      <c r="A921" s="21"/>
      <c r="B921" s="2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 x14ac:dyDescent="0.25">
      <c r="A922" s="21"/>
      <c r="B922" s="2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 x14ac:dyDescent="0.25">
      <c r="A923" s="21"/>
      <c r="B923" s="2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 x14ac:dyDescent="0.25">
      <c r="A924" s="21"/>
      <c r="B924" s="2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 x14ac:dyDescent="0.25">
      <c r="A925" s="21"/>
      <c r="B925" s="2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 x14ac:dyDescent="0.25">
      <c r="A926" s="21"/>
      <c r="B926" s="2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 x14ac:dyDescent="0.25">
      <c r="A927" s="21"/>
      <c r="B927" s="2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 x14ac:dyDescent="0.25">
      <c r="A928" s="21"/>
      <c r="B928" s="2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 x14ac:dyDescent="0.25">
      <c r="A929" s="21"/>
      <c r="B929" s="2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 x14ac:dyDescent="0.25">
      <c r="A930" s="21"/>
      <c r="B930" s="2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 x14ac:dyDescent="0.25">
      <c r="A931" s="21"/>
      <c r="B931" s="2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 x14ac:dyDescent="0.25">
      <c r="A932" s="21"/>
      <c r="B932" s="2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 x14ac:dyDescent="0.25">
      <c r="A933" s="21"/>
      <c r="B933" s="2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 x14ac:dyDescent="0.25">
      <c r="A934" s="21"/>
      <c r="B934" s="2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 x14ac:dyDescent="0.25">
      <c r="A935" s="21"/>
      <c r="B935" s="2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 x14ac:dyDescent="0.25">
      <c r="A936" s="21"/>
      <c r="B936" s="2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 x14ac:dyDescent="0.25">
      <c r="A937" s="21"/>
      <c r="B937" s="2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 x14ac:dyDescent="0.25">
      <c r="A938" s="21"/>
      <c r="B938" s="2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 x14ac:dyDescent="0.25">
      <c r="A939" s="21"/>
      <c r="B939" s="2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 x14ac:dyDescent="0.25">
      <c r="A940" s="21"/>
      <c r="B940" s="2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 x14ac:dyDescent="0.25">
      <c r="A941" s="21"/>
      <c r="B941" s="2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 x14ac:dyDescent="0.25">
      <c r="A942" s="21"/>
      <c r="B942" s="2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 x14ac:dyDescent="0.25">
      <c r="A943" s="21"/>
      <c r="B943" s="2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 x14ac:dyDescent="0.25">
      <c r="A944" s="21"/>
      <c r="B944" s="2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 x14ac:dyDescent="0.25">
      <c r="A945" s="21"/>
      <c r="B945" s="2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 x14ac:dyDescent="0.25">
      <c r="A946" s="21"/>
      <c r="B946" s="2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 x14ac:dyDescent="0.25">
      <c r="A947" s="21"/>
      <c r="B947" s="2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 x14ac:dyDescent="0.25">
      <c r="A948" s="21"/>
      <c r="B948" s="2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 x14ac:dyDescent="0.25">
      <c r="A949" s="21"/>
      <c r="B949" s="2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 x14ac:dyDescent="0.25">
      <c r="A950" s="21"/>
      <c r="B950" s="2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 x14ac:dyDescent="0.25">
      <c r="A951" s="21"/>
      <c r="B951" s="2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 x14ac:dyDescent="0.25">
      <c r="A952" s="21"/>
      <c r="B952" s="2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 x14ac:dyDescent="0.25">
      <c r="A953" s="21"/>
      <c r="B953" s="2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 x14ac:dyDescent="0.25">
      <c r="A954" s="21"/>
      <c r="B954" s="2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 x14ac:dyDescent="0.25">
      <c r="A955" s="21"/>
      <c r="B955" s="2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 x14ac:dyDescent="0.25">
      <c r="A956" s="21"/>
      <c r="B956" s="2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 x14ac:dyDescent="0.25">
      <c r="A957" s="21"/>
      <c r="B957" s="2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 x14ac:dyDescent="0.25">
      <c r="A958" s="21"/>
      <c r="B958" s="2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 x14ac:dyDescent="0.25">
      <c r="A959" s="21"/>
      <c r="B959" s="2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 x14ac:dyDescent="0.25">
      <c r="A960" s="21"/>
      <c r="B960" s="2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customHeight="1" x14ac:dyDescent="0.25">
      <c r="A961" s="21"/>
      <c r="B961" s="2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customHeight="1" x14ac:dyDescent="0.25">
      <c r="A962" s="21"/>
      <c r="B962" s="2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customHeight="1" x14ac:dyDescent="0.25">
      <c r="A963" s="21"/>
      <c r="B963" s="2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customHeight="1" x14ac:dyDescent="0.25">
      <c r="A964" s="21"/>
      <c r="B964" s="2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customHeight="1" x14ac:dyDescent="0.25">
      <c r="A965" s="21"/>
      <c r="B965" s="2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customHeight="1" x14ac:dyDescent="0.25">
      <c r="A966" s="21"/>
      <c r="B966" s="2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customHeight="1" x14ac:dyDescent="0.25">
      <c r="A967" s="21"/>
      <c r="B967" s="2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customHeight="1" x14ac:dyDescent="0.25">
      <c r="A968" s="21"/>
      <c r="B968" s="2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customHeight="1" x14ac:dyDescent="0.25">
      <c r="A969" s="21"/>
      <c r="B969" s="2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customHeight="1" x14ac:dyDescent="0.25">
      <c r="A970" s="21"/>
      <c r="B970" s="2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customHeight="1" x14ac:dyDescent="0.25">
      <c r="A971" s="21"/>
      <c r="B971" s="2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customHeight="1" x14ac:dyDescent="0.25">
      <c r="A972" s="21"/>
      <c r="B972" s="2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customHeight="1" x14ac:dyDescent="0.25">
      <c r="A973" s="21"/>
      <c r="B973" s="2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customHeight="1" x14ac:dyDescent="0.25">
      <c r="A974" s="21"/>
      <c r="B974" s="2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customHeight="1" x14ac:dyDescent="0.25">
      <c r="A975" s="21"/>
      <c r="B975" s="2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customHeight="1" x14ac:dyDescent="0.25">
      <c r="A976" s="21"/>
      <c r="B976" s="2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customHeight="1" x14ac:dyDescent="0.25">
      <c r="A977" s="21"/>
      <c r="B977" s="2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customHeight="1" x14ac:dyDescent="0.25">
      <c r="A978" s="21"/>
      <c r="B978" s="2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customHeight="1" x14ac:dyDescent="0.25">
      <c r="A979" s="21"/>
      <c r="B979" s="2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 customHeight="1" x14ac:dyDescent="0.25">
      <c r="A980" s="21"/>
      <c r="B980" s="2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 customHeight="1" x14ac:dyDescent="0.25">
      <c r="A981" s="21"/>
      <c r="B981" s="2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 customHeight="1" x14ac:dyDescent="0.25">
      <c r="A982" s="21"/>
      <c r="B982" s="2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 customHeight="1" x14ac:dyDescent="0.25">
      <c r="A983" s="21"/>
      <c r="B983" s="2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 customHeight="1" x14ac:dyDescent="0.25">
      <c r="A984" s="21"/>
      <c r="B984" s="2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 customHeight="1" x14ac:dyDescent="0.25">
      <c r="A985" s="21"/>
      <c r="B985" s="2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 customHeight="1" x14ac:dyDescent="0.25">
      <c r="A986" s="21"/>
      <c r="B986" s="2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 customHeight="1" x14ac:dyDescent="0.25">
      <c r="A987" s="21"/>
      <c r="B987" s="2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 customHeight="1" x14ac:dyDescent="0.25">
      <c r="A988" s="21"/>
      <c r="B988" s="2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 customHeight="1" x14ac:dyDescent="0.25">
      <c r="A989" s="21"/>
      <c r="B989" s="2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 customHeight="1" x14ac:dyDescent="0.25">
      <c r="A990" s="21"/>
      <c r="B990" s="2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 customHeight="1" x14ac:dyDescent="0.25">
      <c r="A991" s="21"/>
      <c r="B991" s="2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 customHeight="1" x14ac:dyDescent="0.25">
      <c r="A992" s="21"/>
      <c r="B992" s="2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 customHeight="1" x14ac:dyDescent="0.25">
      <c r="A993" s="21"/>
      <c r="B993" s="2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 customHeight="1" x14ac:dyDescent="0.25">
      <c r="A994" s="21"/>
      <c r="B994" s="2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 customHeight="1" x14ac:dyDescent="0.25">
      <c r="A995" s="21"/>
      <c r="B995" s="2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 customHeight="1" x14ac:dyDescent="0.25">
      <c r="A996" s="21"/>
      <c r="B996" s="2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 customHeight="1" x14ac:dyDescent="0.25">
      <c r="A997" s="21"/>
      <c r="B997" s="2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 customHeight="1" x14ac:dyDescent="0.25">
      <c r="A998" s="21"/>
      <c r="B998" s="2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.75" customHeight="1" x14ac:dyDescent="0.25">
      <c r="A999" s="21"/>
      <c r="B999" s="2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.75" customHeight="1" x14ac:dyDescent="0.25">
      <c r="A1000" s="21"/>
      <c r="B1000" s="2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9">
    <mergeCell ref="D6:H6"/>
    <mergeCell ref="I6:I7"/>
    <mergeCell ref="A1:I1"/>
    <mergeCell ref="A2:I2"/>
    <mergeCell ref="A3:I3"/>
    <mergeCell ref="A4:C4"/>
    <mergeCell ref="A6:A7"/>
    <mergeCell ref="B6:B7"/>
    <mergeCell ref="C6:C7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Biểu 4-TT61</vt:lpstr>
      <vt:lpstr>Thu đến hết Quý 3</vt:lpstr>
      <vt:lpstr>Chi đến hết Quý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TRAN MINH TUAN</cp:lastModifiedBy>
  <dcterms:created xsi:type="dcterms:W3CDTF">2019-07-09T01:34:59Z</dcterms:created>
  <dcterms:modified xsi:type="dcterms:W3CDTF">2022-10-25T01:52:37Z</dcterms:modified>
</cp:coreProperties>
</file>